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2370" windowHeight="1335" tabRatio="6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<sst xmlns="http://schemas.openxmlformats.org/spreadsheetml/2006/main" count="842" uniqueCount="420">
  <si>
    <t>ОПИС</t>
  </si>
  <si>
    <t xml:space="preserve"> </t>
  </si>
  <si>
    <t>1.</t>
  </si>
  <si>
    <t>ПОРЕСКИ ПРИХОДИ</t>
  </si>
  <si>
    <t>1.1.</t>
  </si>
  <si>
    <t>Порез на приходе од пољопр.и шумар.</t>
  </si>
  <si>
    <t>1.2.</t>
  </si>
  <si>
    <t>Порези на лична примања</t>
  </si>
  <si>
    <t>Порез на приходе од самосталне дјелат.</t>
  </si>
  <si>
    <t>Порез на лична примања</t>
  </si>
  <si>
    <t>1.3.</t>
  </si>
  <si>
    <t>Порези на имовину</t>
  </si>
  <si>
    <t>1.4.</t>
  </si>
  <si>
    <t>1.5.</t>
  </si>
  <si>
    <t>Општи порез на промет по општој стопи</t>
  </si>
  <si>
    <t>Општи порез на промет по нижој стопи</t>
  </si>
  <si>
    <t>1.6.</t>
  </si>
  <si>
    <t>Порез на добитке од игара на срећу</t>
  </si>
  <si>
    <t>2.</t>
  </si>
  <si>
    <t>НЕПОРЕСКИ ПРИХОДИ</t>
  </si>
  <si>
    <t>2.1.</t>
  </si>
  <si>
    <t>Приход од давања у закуп објек.општине</t>
  </si>
  <si>
    <t>Приход од земљишне ренте</t>
  </si>
  <si>
    <t>Административне таксе</t>
  </si>
  <si>
    <t>Општинске административне таксе</t>
  </si>
  <si>
    <t>2.3.</t>
  </si>
  <si>
    <t>Комуналне таксе</t>
  </si>
  <si>
    <t>Комуналне таксе на фирму</t>
  </si>
  <si>
    <t>Ком.таксе за кор.простора за паркирање</t>
  </si>
  <si>
    <t>2.4.</t>
  </si>
  <si>
    <t>Накнаде по разним основама</t>
  </si>
  <si>
    <t>Накнаде за уређивање грађ.земљишта</t>
  </si>
  <si>
    <t>Накнада за кориштење минер.сировина</t>
  </si>
  <si>
    <t>Накнада за промјену намј.пољопр.земљ.</t>
  </si>
  <si>
    <t>Накнада за извађени матер. из водотока</t>
  </si>
  <si>
    <t>2.5.</t>
  </si>
  <si>
    <t>Приходи од пружања јавних услуга</t>
  </si>
  <si>
    <t>2.7.</t>
  </si>
  <si>
    <t>Остали непорески приходи</t>
  </si>
  <si>
    <t>Остали општински приходи</t>
  </si>
  <si>
    <t>3.</t>
  </si>
  <si>
    <t>4.</t>
  </si>
  <si>
    <t>5.</t>
  </si>
  <si>
    <t>2.6.</t>
  </si>
  <si>
    <t>Новчане казне</t>
  </si>
  <si>
    <t>Новчане казне изречене у пр.поступку</t>
  </si>
  <si>
    <t xml:space="preserve">Назив потрошачке јединице: Скупштина општине </t>
  </si>
  <si>
    <t>Накнаде парламентарним странкама</t>
  </si>
  <si>
    <t>Савез општина и градова</t>
  </si>
  <si>
    <t>Општинска изборна комисија</t>
  </si>
  <si>
    <t>Укупно потрошачка јединица 0070110</t>
  </si>
  <si>
    <t>Буџетска резерва</t>
  </si>
  <si>
    <t>Укупно потрошачка јединица 0070120</t>
  </si>
  <si>
    <t>Мјесне заједнице</t>
  </si>
  <si>
    <t>Укупно потрошачка јединица 0070140</t>
  </si>
  <si>
    <t>Стипендије</t>
  </si>
  <si>
    <t>Субвенције за превоз ученика</t>
  </si>
  <si>
    <t>СУБНОР</t>
  </si>
  <si>
    <t>Општинска борачка организација</t>
  </si>
  <si>
    <t>Црвени крст</t>
  </si>
  <si>
    <t>Средства за културу</t>
  </si>
  <si>
    <t>Средства за спорт</t>
  </si>
  <si>
    <t>Противградна заштита</t>
  </si>
  <si>
    <t>Основне школе</t>
  </si>
  <si>
    <t>Остала удружења</t>
  </si>
  <si>
    <t>Демографска политика</t>
  </si>
  <si>
    <t>Укупно потрошачка јединица 0070150</t>
  </si>
  <si>
    <t>Одржавање зелених површина</t>
  </si>
  <si>
    <t>Одржавање и санација јавне расвјете</t>
  </si>
  <si>
    <t>Трошкови уличне расвјете-ел.енергија</t>
  </si>
  <si>
    <t>Трошкови пројектне документације</t>
  </si>
  <si>
    <t>Набавка земљишта</t>
  </si>
  <si>
    <t>6.</t>
  </si>
  <si>
    <t>Укупно потрошачка јединица 0070160</t>
  </si>
  <si>
    <t>Назив потрошачке јединице: Остала буџетска потрошња</t>
  </si>
  <si>
    <t>Поврат и прекњижавање јавних прихода</t>
  </si>
  <si>
    <t>Камате на домаће кредите</t>
  </si>
  <si>
    <t>Укупно потрошачка јединица 0070190</t>
  </si>
  <si>
    <t>Назив потрошачке јединице: Центар за социјални рад</t>
  </si>
  <si>
    <t>Укупно потрошачка јединица 0070300</t>
  </si>
  <si>
    <t>Назив потрошачке јединице: Народна библиотека</t>
  </si>
  <si>
    <t>Укупно потрошачка јединица 0818067</t>
  </si>
  <si>
    <t>Укупно потрошачка јединица 08150034</t>
  </si>
  <si>
    <t>УКУПНИ РАСХОДИ И ИЗДАЦИ</t>
  </si>
  <si>
    <t>Једнократне помоћи за школовање</t>
  </si>
  <si>
    <t>Допунска заштита РВИ, бораца и пор.погинулих</t>
  </si>
  <si>
    <t>Међуопштинска орг.слијепих и слабовидих</t>
  </si>
  <si>
    <t>Израда просторно планске документације</t>
  </si>
  <si>
    <t>Удружење пензионера</t>
  </si>
  <si>
    <t>Накнада за воде за пиће у јавном водоснабд.</t>
  </si>
  <si>
    <t>Накнада за испуштање отпадних вода</t>
  </si>
  <si>
    <t>Расходи по основу коришћења роба и услуга</t>
  </si>
  <si>
    <t>Бруто накнаде скупштинских одборника</t>
  </si>
  <si>
    <t>бр.</t>
  </si>
  <si>
    <t>Ред.</t>
  </si>
  <si>
    <t>Текући грантови</t>
  </si>
  <si>
    <t>Издаци за отплату главнице</t>
  </si>
  <si>
    <t>Расходи за лична примања</t>
  </si>
  <si>
    <t>Расх.по основу утрош.енергије,комунал.и комуник.усл.</t>
  </si>
  <si>
    <t>Расходи за режијски материјал</t>
  </si>
  <si>
    <t>Расходи за текуће одржавање</t>
  </si>
  <si>
    <t>Расходи по основу путовања и смјештаја</t>
  </si>
  <si>
    <t>Расходи за стручне услуге</t>
  </si>
  <si>
    <t>Остали непоменути расходи</t>
  </si>
  <si>
    <t>Дознаке на име социјалне заштите</t>
  </si>
  <si>
    <t>Расходи за материјал за посебне намјене</t>
  </si>
  <si>
    <t>Субвенције</t>
  </si>
  <si>
    <t>Издаци за отплату дугова</t>
  </si>
  <si>
    <t>Издаци за набавку опреме</t>
  </si>
  <si>
    <t>Расходи по основу утрошка енергије</t>
  </si>
  <si>
    <t>Расходи по основу комуналних и комуник.усл.</t>
  </si>
  <si>
    <t>Расходи за осигурање и банк.услуге</t>
  </si>
  <si>
    <t>Расходи за одржавање лиценци</t>
  </si>
  <si>
    <t>Остале стручне услуге</t>
  </si>
  <si>
    <t>Расходи за стручно усавршавање</t>
  </si>
  <si>
    <t>Расходи по судским рјешењима</t>
  </si>
  <si>
    <t>Расходи по основу репрезентације</t>
  </si>
  <si>
    <t>Финанс.пројеката удруж.грађ.и фондација</t>
  </si>
  <si>
    <t>Сред.за финанс.вјерских заједница</t>
  </si>
  <si>
    <t>Инклузија у основном образовању</t>
  </si>
  <si>
    <t>Средства за културне манифестације</t>
  </si>
  <si>
    <t>Расходи за остале услуге</t>
  </si>
  <si>
    <t xml:space="preserve">Фин.пројеката за поб полож.омладине  </t>
  </si>
  <si>
    <t>Расходи по основу свечаности и прослава</t>
  </si>
  <si>
    <t xml:space="preserve">Расходи за услуге ресертификације </t>
  </si>
  <si>
    <t>Издаци за нематеријалну имовину</t>
  </si>
  <si>
    <t>Расходи за одржавање чистоће</t>
  </si>
  <si>
    <t>Расходи за услуге зимске службе</t>
  </si>
  <si>
    <t>Комунална накнада</t>
  </si>
  <si>
    <t>Бруто накнаде трошкова запослених</t>
  </si>
  <si>
    <t>Бруто плате</t>
  </si>
  <si>
    <t>Пројекат породичне мед.и здравствене заштите</t>
  </si>
  <si>
    <t>Издаци за изградњу објеката</t>
  </si>
  <si>
    <t>Расходи финансирања и др.финанс.трошкови</t>
  </si>
  <si>
    <t>Издаци за залихе мат.,робе и сит.инв.</t>
  </si>
  <si>
    <t>Издаци по основу ПДВ-а</t>
  </si>
  <si>
    <t>Услуге мртвозорства</t>
  </si>
  <si>
    <t>Цивилна заштита-набавка опреме</t>
  </si>
  <si>
    <t>Удружење РВИ</t>
  </si>
  <si>
    <t>Издаци за залихе мат.и сит.инв.</t>
  </si>
  <si>
    <t>Остали текући грантови</t>
  </si>
  <si>
    <t>Индиректни порези дозначени од УИО</t>
  </si>
  <si>
    <t>Накнада за воде за инд.процесе</t>
  </si>
  <si>
    <t>Порез на непокретности</t>
  </si>
  <si>
    <t>Расходи по основу обиљеж.годиш.и знач.дат.</t>
  </si>
  <si>
    <t>Порез на имовину</t>
  </si>
  <si>
    <t>Накн.за употр.вјеш.ђубр.и хем.за зашт.биља</t>
  </si>
  <si>
    <t>Приход од закупа земљишта у својини РС</t>
  </si>
  <si>
    <t>Ком.таксе за кор.рекламних паноа</t>
  </si>
  <si>
    <t xml:space="preserve">Бруто накнаде трошкова запослених </t>
  </si>
  <si>
    <t>Расходи за материјал за посебне намјен</t>
  </si>
  <si>
    <t>Расходи финанс.и други фин.трошкови</t>
  </si>
  <si>
    <t>Субвенције нефинанс.субјектима</t>
  </si>
  <si>
    <t>Грантови</t>
  </si>
  <si>
    <t>Текући и капитални грантови непроф.субјек.</t>
  </si>
  <si>
    <t>Дознаке пружаоцима услуга центра</t>
  </si>
  <si>
    <t>ТЕКУЋИ РАСХОДИ</t>
  </si>
  <si>
    <t>ИЗДАЦИ ЗА НЕФИНАНСИЈСКУ ИМОВИНУ</t>
  </si>
  <si>
    <t>Издаци за произведену сталну имовину</t>
  </si>
  <si>
    <t>Набавка опреме</t>
  </si>
  <si>
    <t>Издаци за прибављање земљишта</t>
  </si>
  <si>
    <t>Издаци за залихе мат.и ситан инв.</t>
  </si>
  <si>
    <t>Фондови за развој-субвенције за запошљавање</t>
  </si>
  <si>
    <t xml:space="preserve">Удружење "Растимо заједно" </t>
  </si>
  <si>
    <t>СПД "Просвјета"</t>
  </si>
  <si>
    <t>Фондови за развој-субвенције за пољопривреду</t>
  </si>
  <si>
    <t>Геодетско-катастарске услуге</t>
  </si>
  <si>
    <t>Услуге дератизације,дезинфекције и дезинсекције</t>
  </si>
  <si>
    <t>Одржавање објеката водопривреде</t>
  </si>
  <si>
    <t>Камате на кредит ЕИБ</t>
  </si>
  <si>
    <t>Дознаке грађанима из буџета Општине</t>
  </si>
  <si>
    <t>Дознаке грађанима из буџета Републике</t>
  </si>
  <si>
    <t>Помоћ за оспособ.за рад из буџета Републике</t>
  </si>
  <si>
    <t>Дознаке пруж.усл.соц.заштите из буџета Општине</t>
  </si>
  <si>
    <t>01</t>
  </si>
  <si>
    <t>Опште јавне услуге</t>
  </si>
  <si>
    <t>02</t>
  </si>
  <si>
    <t>Одбрана</t>
  </si>
  <si>
    <t>03</t>
  </si>
  <si>
    <t>Јавни ред и сигурност</t>
  </si>
  <si>
    <t>04</t>
  </si>
  <si>
    <t>05</t>
  </si>
  <si>
    <t>06</t>
  </si>
  <si>
    <t>07</t>
  </si>
  <si>
    <t>08</t>
  </si>
  <si>
    <t>09</t>
  </si>
  <si>
    <t>Економски послови</t>
  </si>
  <si>
    <t>Заштита човјекове околине</t>
  </si>
  <si>
    <t>Стамбени и заједнички послови</t>
  </si>
  <si>
    <t>Здравство</t>
  </si>
  <si>
    <t>Рекреација, култура и религија</t>
  </si>
  <si>
    <t>Образовање</t>
  </si>
  <si>
    <t>Социјална заштита</t>
  </si>
  <si>
    <t>10</t>
  </si>
  <si>
    <t>Расх.по основу утр.енерг.ком.и комун.услуга</t>
  </si>
  <si>
    <t>Расходи за усл.одржав.јавних површина</t>
  </si>
  <si>
    <t>Општи порез на промет алкохолних пића</t>
  </si>
  <si>
    <t>Ком.таксе за кор.витрина за изл.робе</t>
  </si>
  <si>
    <t>Накн.за посл.опш.инт.у шумама у прив.св.</t>
  </si>
  <si>
    <t>Рекон.и инв.одрж.објек.и прос.</t>
  </si>
  <si>
    <t>Властити прих.-Народна библиотека</t>
  </si>
  <si>
    <t>Назив потрошачке јединице: ЈУ Средњошколски центар "Никола Тесла"</t>
  </si>
  <si>
    <t>БУЏЕТСКИ ПРИХОДИ</t>
  </si>
  <si>
    <t>А.</t>
  </si>
  <si>
    <t>Приходи од пореза на доходак и добит</t>
  </si>
  <si>
    <t>Порези на промет производа и услуга</t>
  </si>
  <si>
    <t>Остали порески приходи</t>
  </si>
  <si>
    <t xml:space="preserve">Приходи од финанс.и нефинанс.имовине </t>
  </si>
  <si>
    <t>Б.</t>
  </si>
  <si>
    <t>БУЏЕТСКИ РАСХОДИ</t>
  </si>
  <si>
    <t xml:space="preserve">Грантови </t>
  </si>
  <si>
    <t>***</t>
  </si>
  <si>
    <t>В.</t>
  </si>
  <si>
    <t>БРУТО БУЏЕТСКИ СУФИЦИТ/ДЕФИЦИТ(А-Б)</t>
  </si>
  <si>
    <t>НЕТО ИЗДАЦИ ЗА НЕФИНАНС.ИМОВИНУ(I-II)</t>
  </si>
  <si>
    <t>Г.</t>
  </si>
  <si>
    <t>I</t>
  </si>
  <si>
    <t>II</t>
  </si>
  <si>
    <t>Примици за нефинансијску имовину</t>
  </si>
  <si>
    <t>Издаци за нефинансијску имовину</t>
  </si>
  <si>
    <t>Д.</t>
  </si>
  <si>
    <t>Ђ.</t>
  </si>
  <si>
    <t>Примици од финансијске имовине</t>
  </si>
  <si>
    <t>Ж.</t>
  </si>
  <si>
    <t>РАЗЛИКА У ФИНАНСИРАЊУ (Д+Ђ)</t>
  </si>
  <si>
    <t>И.</t>
  </si>
  <si>
    <t>Приходи од финанс.и нефинансијске имовине</t>
  </si>
  <si>
    <t>ПРИМИЦИ ЗА НЕФИНАНСИЈСКУ ИМОВИНУ</t>
  </si>
  <si>
    <t xml:space="preserve">                                                      .</t>
  </si>
  <si>
    <t>ФИНАНСИРАЊЕ</t>
  </si>
  <si>
    <t>Примици од наплате датих зајмова</t>
  </si>
  <si>
    <t>Издаци за отплату неизм.обав.из прет.год.</t>
  </si>
  <si>
    <t>.</t>
  </si>
  <si>
    <t>Укупно потрошачка јединица 0070170</t>
  </si>
  <si>
    <t>Порески приходи</t>
  </si>
  <si>
    <t>Приходи од пореза на доходак</t>
  </si>
  <si>
    <t>Непорески приходи</t>
  </si>
  <si>
    <t>Трансфери између буџетских јединица</t>
  </si>
  <si>
    <t>Текући расходи</t>
  </si>
  <si>
    <t>Примици за непроизведену сталну имовину</t>
  </si>
  <si>
    <t>Издаци за непроизведену сталну имовину</t>
  </si>
  <si>
    <t>Издаци за залихе мат. и ситан инв.</t>
  </si>
  <si>
    <t>Општи пор.на пром.усл. по општој стопи</t>
  </si>
  <si>
    <t>2.2.</t>
  </si>
  <si>
    <t>Властити прих.-ЈУ СЦ "Никола Тесла"</t>
  </si>
  <si>
    <t>Примици за произведену сталну имовину</t>
  </si>
  <si>
    <t>Примици за зграде и објекте</t>
  </si>
  <si>
    <t>Примици за земљиште</t>
  </si>
  <si>
    <t>Накн.за заштиту вода коју плаћају вл.трансп.сред.</t>
  </si>
  <si>
    <t>Примици од ПДВ-а -ЕИБ</t>
  </si>
  <si>
    <t>ГРАНТОВИ</t>
  </si>
  <si>
    <t>Грантови из земље</t>
  </si>
  <si>
    <t xml:space="preserve">II </t>
  </si>
  <si>
    <t>код</t>
  </si>
  <si>
    <t>Екон.</t>
  </si>
  <si>
    <t>Укупно потрошачка јединица 0070125</t>
  </si>
  <si>
    <t>Ј.</t>
  </si>
  <si>
    <t>К.</t>
  </si>
  <si>
    <t>Издаци за инвестиционо одржавање</t>
  </si>
  <si>
    <t>11</t>
  </si>
  <si>
    <t>Остало</t>
  </si>
  <si>
    <t>Накнаде,таксе и прих.од пруж.јавних услуга</t>
  </si>
  <si>
    <t>Инд</t>
  </si>
  <si>
    <t>Издаци за инвест.одржав.,реконст.и адапт.</t>
  </si>
  <si>
    <t>Бруто накнаде за рад чл.радних тијела и ком.</t>
  </si>
  <si>
    <t xml:space="preserve">  </t>
  </si>
  <si>
    <t>Расх.по основу утр.енергије,ком.и комуник.усл.</t>
  </si>
  <si>
    <t>Концес.накн.за кор.прир.доб.од општ.инт.</t>
  </si>
  <si>
    <t>Приходи општинских органа управе</t>
  </si>
  <si>
    <t>Расходи финансирања и др.фин.трошкови</t>
  </si>
  <si>
    <t>Примици од ПДВ-а -Општ.управа</t>
  </si>
  <si>
    <t>Расх.по основу утрош.енергије,комун.и ком.усл.</t>
  </si>
  <si>
    <t xml:space="preserve">УКУПНИ БУЏЕТСКИ РАСХОДИ И ИЗДАЦИ ЗА НЕФИНАНС. ИМОВИНУ </t>
  </si>
  <si>
    <t xml:space="preserve">УКУПНИ БУЏЕТСКИ ПРИХОДИ И ПРИМИЦИ ЗА НЕФИНАНС. ИМОВИНУ </t>
  </si>
  <si>
    <t>УКУПНА БУЏЕТСКА СРЕДСТВА</t>
  </si>
  <si>
    <t>УКУПНИ БУЏЕТСКИ ИЗДАЦИ</t>
  </si>
  <si>
    <t>Назив потрошачке јединице: Територијална ватрогасна јединица</t>
  </si>
  <si>
    <t xml:space="preserve">                                                      Функционална класификација</t>
  </si>
  <si>
    <t>Реконструкција и модернизација улица</t>
  </si>
  <si>
    <t>Издаци за инвест.одрж.,рекон. и адаптацију</t>
  </si>
  <si>
    <t>Технички прегледи,надзор објеката и ревизија</t>
  </si>
  <si>
    <t xml:space="preserve">Назив потрошачке јединице: Начелник општине </t>
  </si>
  <si>
    <t>Примици од нефинанс.имовине (класа 8)</t>
  </si>
  <si>
    <t>Укупни расходи (збир функција 0-11 )</t>
  </si>
  <si>
    <t xml:space="preserve">УКУПНО </t>
  </si>
  <si>
    <t xml:space="preserve">Издаци за финансијску имовину </t>
  </si>
  <si>
    <t>НЕТО ЗАДУЖИВАЊЕ (I-II)</t>
  </si>
  <si>
    <t>Примици од задуживања</t>
  </si>
  <si>
    <r>
      <t xml:space="preserve">БУЏЕТСКИ СУФИЦИТ/ДЕФИЦИТ </t>
    </r>
    <r>
      <rPr>
        <b/>
        <sz val="10"/>
        <rFont val="Times New Roman"/>
        <family val="1"/>
      </rPr>
      <t>(В+Г</t>
    </r>
    <r>
      <rPr>
        <b/>
        <sz val="12"/>
        <rFont val="Times New Roman"/>
        <family val="1"/>
      </rPr>
      <t>)</t>
    </r>
  </si>
  <si>
    <t>НЕТО ФИНАНСИРАЊЕ (Е+Ж+З)</t>
  </si>
  <si>
    <t>Е.</t>
  </si>
  <si>
    <t>З.</t>
  </si>
  <si>
    <t>Остале помоћи</t>
  </si>
  <si>
    <t>Општи порез на промет на дер.нафте</t>
  </si>
  <si>
    <t>7.</t>
  </si>
  <si>
    <t>Издаци за акције и учешћа у капиталу</t>
  </si>
  <si>
    <t>2017.</t>
  </si>
  <si>
    <t>Накнада за одводњ.од прав.лица и грађ.</t>
  </si>
  <si>
    <t>Субвенције за превоз ученика са пос.потр.</t>
  </si>
  <si>
    <t>Сред.за фин.пос.мјера заш.од пож.</t>
  </si>
  <si>
    <t>1.7.</t>
  </si>
  <si>
    <t>Остали примици</t>
  </si>
  <si>
    <t>Остали издаци</t>
  </si>
  <si>
    <t>НЕТО ПРИМИЦИ ОД ФИНАНС.ИМОВИНЕ (I-II)</t>
  </si>
  <si>
    <t>Накнада за коришћење шума и шум.земљ.</t>
  </si>
  <si>
    <t>ОСТАЛИ НЕТО ПРИМИЦИ (I-II)</t>
  </si>
  <si>
    <t>III</t>
  </si>
  <si>
    <t>Расходи по основу затезних камата</t>
  </si>
  <si>
    <t>8.</t>
  </si>
  <si>
    <t>Расходи за отпремнине и јед.помоћи (бруто)</t>
  </si>
  <si>
    <t>НЕТО ПРИМИЦИ ОД ФИНАНС. ИМОВИНЕ (1-2)</t>
  </si>
  <si>
    <t>Порези на лична примања и пр.од сам.дјел.</t>
  </si>
  <si>
    <t>Назив потрошачке јединице: Одјељење за привреду и пољопривреду</t>
  </si>
  <si>
    <t>Назив потрошачке јединице: Одјељење за општу управу и друштвене дјелатности</t>
  </si>
  <si>
    <t>Затезне камате по одгођ.пл.пореског дуга</t>
  </si>
  <si>
    <t>Трансфери између различитих једин.власти</t>
  </si>
  <si>
    <t>Тансфери између и унутар једин.власти</t>
  </si>
  <si>
    <t>Трансфери унутар исте јединице власти</t>
  </si>
  <si>
    <t>Трансфери од ентитета</t>
  </si>
  <si>
    <t>Издаци за отплату главнице прим.зајмова</t>
  </si>
  <si>
    <t>Ост.прим.из транс.између или унутар јед.вл.</t>
  </si>
  <si>
    <t>Ост.издаци.из транс.између или унутар јед.власти</t>
  </si>
  <si>
    <t xml:space="preserve">         Буџетски приходи и примици за нефинансијску имовину</t>
  </si>
  <si>
    <t>Ост.примици из транс.између или унутар јед.власти</t>
  </si>
  <si>
    <t>Центар за информисање и културу</t>
  </si>
  <si>
    <t>ТРАНСФЕРИ ИЗМЕЂУ ЈЕДИН.ВЛАСТИ</t>
  </si>
  <si>
    <t>Примици за непроизведену сталну имов.</t>
  </si>
  <si>
    <t>Буџетски расходи и издаци за нефинансијску имовину</t>
  </si>
  <si>
    <t>Трансфер Дјечијем вртићу "Пчелица"</t>
  </si>
  <si>
    <t>Трансфер ЈУ Туристичка организација</t>
  </si>
  <si>
    <t>Промоција К.Дубице као инвест.дестин.</t>
  </si>
  <si>
    <t xml:space="preserve">     Финансирање</t>
  </si>
  <si>
    <t>Камате на кредит за одбрану од поплава</t>
  </si>
  <si>
    <t>Расходи финанс.између јед.власти</t>
  </si>
  <si>
    <t>Расходи финанс.између једин.власти</t>
  </si>
  <si>
    <t>Бруто плате запос.за вриј.болов.који се не реф.</t>
  </si>
  <si>
    <t>Примици за плате за пород.одсуство који се реф.</t>
  </si>
  <si>
    <t>Камате на кредит ЕИБ и за одбрану од поплава</t>
  </si>
  <si>
    <t>Бруто плате запос.за вр.болов.који се не реф.(бруто)</t>
  </si>
  <si>
    <t>Остали издаци из транс.између или унутар јед.власти</t>
  </si>
  <si>
    <t>ОСТАЛИ НЕТО ПРИМИЦИ (1+2)-(3+4)</t>
  </si>
  <si>
    <t>Једнократне помоћи кор.соц.заштите</t>
  </si>
  <si>
    <t>Одржавање путева,шумских путева и улица</t>
  </si>
  <si>
    <t>1.8.</t>
  </si>
  <si>
    <t>Примици по основу депозита и кауција</t>
  </si>
  <si>
    <t>Издаци по основу депозита и кауција</t>
  </si>
  <si>
    <t>9.</t>
  </si>
  <si>
    <t xml:space="preserve">                                                               Општи дио</t>
  </si>
  <si>
    <t xml:space="preserve">                                                    Организациона класификација </t>
  </si>
  <si>
    <t>Ребаланс</t>
  </si>
  <si>
    <t>Расходи за услуге штамп,инфор.и правне усл.</t>
  </si>
  <si>
    <t>Удружење ветерани РС</t>
  </si>
  <si>
    <t>Издаци за плате за пород.одс.који се реф.</t>
  </si>
  <si>
    <t>Назив потрошачке јединице:Одјељење за стамбено комуналне послове</t>
  </si>
  <si>
    <t>Издаци за набвку опреме</t>
  </si>
  <si>
    <t>Назив потрошачке јединице:Одјељење за просторно уређење</t>
  </si>
  <si>
    <t>Услуге нитара и вјештачења</t>
  </si>
  <si>
    <t>Расходи за отпремнине и јед.помоћи(бруто)</t>
  </si>
  <si>
    <t>Пројекат одређ.рад.у опш.и град.РС</t>
  </si>
  <si>
    <t>Назив потрошачке јединице: Одјељење за финансије</t>
  </si>
  <si>
    <t>Суфин.пројекта избј.и рас.лица</t>
  </si>
  <si>
    <t>Трансфери између различитих јед.власти</t>
  </si>
  <si>
    <t>Примици од издав.хартија од вриједности</t>
  </si>
  <si>
    <t>Издаци за отпл.главнице по харт.од вријед.</t>
  </si>
  <si>
    <t>Расходи по основу камата на хартије од вриј.</t>
  </si>
  <si>
    <t>Порез на наслијеђе и поклон</t>
  </si>
  <si>
    <t>Трансфери фонд.обавез.соц.осиг.</t>
  </si>
  <si>
    <t>Камате на хартије од вриједности</t>
  </si>
  <si>
    <t>3-</t>
  </si>
  <si>
    <t>НЕТО ЗАДУЖИВАЊЕ (1-2)</t>
  </si>
  <si>
    <t>Издаци за неиз.обавезе из ран.год.</t>
  </si>
  <si>
    <t>Издаци за неизм.обав.из ран.год.</t>
  </si>
  <si>
    <t>Учеш.у прој."Асвалтирање локалних путева"</t>
  </si>
  <si>
    <t>10.</t>
  </si>
  <si>
    <t>Накнада за пријевремени поврат кредита</t>
  </si>
  <si>
    <t>Ком.таксе за кор.прос.за камп.и шаторе</t>
  </si>
  <si>
    <t xml:space="preserve">Издаци за плате за породиљ.одсус.који се реф. </t>
  </si>
  <si>
    <t>Суфин.пројекта опш.окол.и ек.упр.-МЕГ</t>
  </si>
  <si>
    <t>Репрограм са Пореском управом</t>
  </si>
  <si>
    <t>Издаци за неизм.обав.из ранијих год.-из обвезница</t>
  </si>
  <si>
    <t>Издаци за неизм.обав.из ранијих год.</t>
  </si>
  <si>
    <t>Трансфери фонд.обав.соц.осиг.</t>
  </si>
  <si>
    <t>Оатали издаци</t>
  </si>
  <si>
    <t>Расходи по осн.емит.хартија од вријед.</t>
  </si>
  <si>
    <t>Издаци за неиз.обавезе из ран.год.-из обвезница</t>
  </si>
  <si>
    <t>Црпна станица-расх.ел.енергије и одржавање</t>
  </si>
  <si>
    <t>Издаци за отплату главнице-из обвезница</t>
  </si>
  <si>
    <t>Учеш.у прој."Изгр.система за наводњ.у Јасењу"</t>
  </si>
  <si>
    <t>Центар за информисање и културу-из обвезница</t>
  </si>
  <si>
    <t>Трансфер Дјечијем вртићу "Пчелица"-из обвезница</t>
  </si>
  <si>
    <t>Трансфер ЈУ Туристичка организација-из обвезница</t>
  </si>
  <si>
    <t>Накнада за пријевремени поврат кредита-из обвезница</t>
  </si>
  <si>
    <t>Издаци за неизм.обав.из ран.год.-из обвезница</t>
  </si>
  <si>
    <t>Центар за инф.и културу-из обвезница</t>
  </si>
  <si>
    <t>Трансфери унутар исте јед.власти-из обвезница</t>
  </si>
  <si>
    <t>Издаци за отп.главнице прим.зајм.-из обвезница</t>
  </si>
  <si>
    <t>Реконструкција и модерниз.улица-обвезнице</t>
  </si>
  <si>
    <t>Уч.у прој."Изгр.система за наводњ.у Јасењу"-обвезнице</t>
  </si>
  <si>
    <t>Прикљ.водов.Вриоци на водов.Комленац-обвезнице</t>
  </si>
  <si>
    <t>ад "Комуналац" за изгр.сточне пијаце-из обвезница</t>
  </si>
  <si>
    <t>Прикљ.водов.Вриоци на водов.Комленац</t>
  </si>
  <si>
    <t>Рек.и инв.одрж.обј.и прос.Спортска дворана-обвезнице</t>
  </si>
  <si>
    <t>ЗУ</t>
  </si>
  <si>
    <t>Заједничке услуге</t>
  </si>
  <si>
    <t>ИУ</t>
  </si>
  <si>
    <t>Индивидуалне услуге</t>
  </si>
  <si>
    <t>Функ.</t>
  </si>
  <si>
    <t>2018.</t>
  </si>
  <si>
    <t>Нацрт</t>
  </si>
  <si>
    <t>5/4</t>
  </si>
  <si>
    <t>Расходи за услуге осигурања</t>
  </si>
  <si>
    <t>Расходи за услуге информ.и медија</t>
  </si>
  <si>
    <t>Расходи за правне и админ.услуге</t>
  </si>
  <si>
    <t>Остали расходи по осн.репрезентације</t>
  </si>
  <si>
    <t>Расходи за компјутерске услуге</t>
  </si>
  <si>
    <t>Расходи по осн.орг.пријема,манифестација и др.</t>
  </si>
  <si>
    <t>Расходи за усл.финанс.посред.</t>
  </si>
  <si>
    <t>Учешће у IFAD пројектима</t>
  </si>
  <si>
    <t>Суфинанс.трошкова воде за социј.угрожене</t>
  </si>
  <si>
    <t>4/3</t>
  </si>
</sst>
</file>

<file path=xl/styles.xml><?xml version="1.0" encoding="utf-8"?>
<styleSheet xmlns="http://schemas.openxmlformats.org/spreadsheetml/2006/main">
  <numFmts count="3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_(* #,##0.00_);_(* \(#,##0.00\);_(* &quot;-&quot;??_);_(@_)"/>
    <numFmt numFmtId="182" formatCode="#,##0.0"/>
    <numFmt numFmtId="183" formatCode="0.0"/>
    <numFmt numFmtId="184" formatCode="0.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1"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b/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3" fontId="19" fillId="0" borderId="0" xfId="0" applyNumberFormat="1" applyFont="1" applyAlignment="1">
      <alignment/>
    </xf>
    <xf numFmtId="0" fontId="2" fillId="0" borderId="0" xfId="0" applyFont="1" applyBorder="1" applyAlignment="1">
      <alignment horizontal="left" vertical="center" wrapText="1"/>
    </xf>
    <xf numFmtId="3" fontId="20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 vertical="top" wrapText="1"/>
    </xf>
    <xf numFmtId="3" fontId="19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3" fontId="1" fillId="0" borderId="0" xfId="59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59" applyNumberFormat="1" applyFont="1" applyAlignment="1">
      <alignment/>
    </xf>
    <xf numFmtId="0" fontId="19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0" fontId="20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3" fontId="20" fillId="0" borderId="0" xfId="0" applyNumberFormat="1" applyFont="1" applyAlignment="1">
      <alignment/>
    </xf>
    <xf numFmtId="0" fontId="19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0" fillId="24" borderId="0" xfId="0" applyFill="1" applyAlignment="1">
      <alignment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19" fillId="0" borderId="10" xfId="0" applyFont="1" applyBorder="1" applyAlignment="1">
      <alignment/>
    </xf>
    <xf numFmtId="0" fontId="2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vertical="top" wrapText="1"/>
    </xf>
    <xf numFmtId="49" fontId="1" fillId="2" borderId="11" xfId="0" applyNumberFormat="1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3" fillId="2" borderId="13" xfId="0" applyFont="1" applyFill="1" applyBorder="1" applyAlignment="1">
      <alignment horizontal="center" vertical="top" wrapText="1"/>
    </xf>
    <xf numFmtId="0" fontId="23" fillId="2" borderId="11" xfId="0" applyFont="1" applyFill="1" applyBorder="1" applyAlignment="1">
      <alignment horizontal="center" vertical="top" wrapText="1"/>
    </xf>
    <xf numFmtId="0" fontId="24" fillId="2" borderId="11" xfId="0" applyFont="1" applyFill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24" borderId="15" xfId="0" applyFont="1" applyFill="1" applyBorder="1" applyAlignment="1">
      <alignment horizontal="center" vertical="top" wrapText="1"/>
    </xf>
    <xf numFmtId="0" fontId="23" fillId="24" borderId="15" xfId="0" applyFont="1" applyFill="1" applyBorder="1" applyAlignment="1">
      <alignment horizontal="center" vertical="top" wrapText="1"/>
    </xf>
    <xf numFmtId="0" fontId="1" fillId="24" borderId="15" xfId="0" applyFont="1" applyFill="1" applyBorder="1" applyAlignment="1">
      <alignment vertical="top" wrapText="1"/>
    </xf>
    <xf numFmtId="3" fontId="1" fillId="24" borderId="15" xfId="59" applyNumberFormat="1" applyFont="1" applyFill="1" applyBorder="1" applyAlignment="1">
      <alignment horizontal="right" vertical="top" wrapText="1"/>
    </xf>
    <xf numFmtId="0" fontId="20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center" vertical="top" wrapText="1"/>
    </xf>
    <xf numFmtId="3" fontId="20" fillId="0" borderId="0" xfId="0" applyNumberFormat="1" applyFont="1" applyFill="1" applyAlignment="1">
      <alignment/>
    </xf>
    <xf numFmtId="0" fontId="23" fillId="0" borderId="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9" fillId="2" borderId="15" xfId="0" applyFont="1" applyFill="1" applyBorder="1" applyAlignment="1">
      <alignment/>
    </xf>
    <xf numFmtId="0" fontId="25" fillId="2" borderId="15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3" fontId="1" fillId="2" borderId="15" xfId="59" applyNumberFormat="1" applyFont="1" applyFill="1" applyBorder="1" applyAlignment="1">
      <alignment/>
    </xf>
    <xf numFmtId="0" fontId="20" fillId="2" borderId="15" xfId="0" applyFont="1" applyFill="1" applyBorder="1" applyAlignment="1">
      <alignment/>
    </xf>
    <xf numFmtId="0" fontId="26" fillId="2" borderId="15" xfId="0" applyFont="1" applyFill="1" applyBorder="1" applyAlignment="1">
      <alignment/>
    </xf>
    <xf numFmtId="0" fontId="19" fillId="2" borderId="15" xfId="0" applyFont="1" applyFill="1" applyBorder="1" applyAlignment="1">
      <alignment horizontal="left"/>
    </xf>
    <xf numFmtId="0" fontId="25" fillId="2" borderId="15" xfId="0" applyFont="1" applyFill="1" applyBorder="1" applyAlignment="1">
      <alignment horizontal="left"/>
    </xf>
    <xf numFmtId="0" fontId="1" fillId="2" borderId="15" xfId="0" applyFont="1" applyFill="1" applyBorder="1" applyAlignment="1">
      <alignment/>
    </xf>
    <xf numFmtId="0" fontId="20" fillId="2" borderId="16" xfId="0" applyFont="1" applyFill="1" applyBorder="1" applyAlignment="1">
      <alignment/>
    </xf>
    <xf numFmtId="0" fontId="26" fillId="2" borderId="16" xfId="0" applyFont="1" applyFill="1" applyBorder="1" applyAlignment="1">
      <alignment horizontal="left"/>
    </xf>
    <xf numFmtId="0" fontId="1" fillId="2" borderId="16" xfId="0" applyFont="1" applyFill="1" applyBorder="1" applyAlignment="1">
      <alignment/>
    </xf>
    <xf numFmtId="0" fontId="2" fillId="0" borderId="0" xfId="0" applyFont="1" applyBorder="1" applyAlignment="1">
      <alignment vertical="top" wrapText="1"/>
    </xf>
    <xf numFmtId="3" fontId="19" fillId="0" borderId="0" xfId="0" applyNumberFormat="1" applyFont="1" applyAlignment="1">
      <alignment/>
    </xf>
    <xf numFmtId="0" fontId="1" fillId="0" borderId="0" xfId="0" applyFont="1" applyFill="1" applyBorder="1" applyAlignment="1">
      <alignment vertical="top" wrapText="1"/>
    </xf>
    <xf numFmtId="3" fontId="19" fillId="0" borderId="0" xfId="0" applyNumberFormat="1" applyFont="1" applyFill="1" applyAlignment="1">
      <alignment/>
    </xf>
    <xf numFmtId="0" fontId="26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27" fillId="2" borderId="12" xfId="0" applyFont="1" applyFill="1" applyBorder="1" applyAlignment="1">
      <alignment vertical="top" wrapText="1"/>
    </xf>
    <xf numFmtId="0" fontId="27" fillId="2" borderId="14" xfId="0" applyFont="1" applyFill="1" applyBorder="1" applyAlignment="1">
      <alignment vertical="top" wrapText="1"/>
    </xf>
    <xf numFmtId="0" fontId="20" fillId="0" borderId="0" xfId="0" applyFont="1" applyAlignment="1">
      <alignment horizontal="left"/>
    </xf>
    <xf numFmtId="0" fontId="27" fillId="0" borderId="0" xfId="0" applyFont="1" applyBorder="1" applyAlignment="1">
      <alignment vertical="top" wrapText="1"/>
    </xf>
    <xf numFmtId="49" fontId="23" fillId="2" borderId="11" xfId="0" applyNumberFormat="1" applyFont="1" applyFill="1" applyBorder="1" applyAlignment="1">
      <alignment horizontal="center" vertical="top" wrapText="1"/>
    </xf>
    <xf numFmtId="182" fontId="25" fillId="0" borderId="0" xfId="0" applyNumberFormat="1" applyFont="1" applyAlignment="1">
      <alignment/>
    </xf>
    <xf numFmtId="182" fontId="26" fillId="0" borderId="0" xfId="0" applyNumberFormat="1" applyFont="1" applyAlignment="1">
      <alignment/>
    </xf>
    <xf numFmtId="182" fontId="25" fillId="0" borderId="0" xfId="0" applyNumberFormat="1" applyFont="1" applyAlignment="1">
      <alignment/>
    </xf>
    <xf numFmtId="0" fontId="0" fillId="0" borderId="0" xfId="0" applyFont="1" applyAlignment="1">
      <alignment/>
    </xf>
    <xf numFmtId="0" fontId="24" fillId="0" borderId="0" xfId="0" applyFont="1" applyBorder="1" applyAlignment="1">
      <alignment horizontal="left"/>
    </xf>
    <xf numFmtId="182" fontId="25" fillId="0" borderId="10" xfId="0" applyNumberFormat="1" applyFont="1" applyBorder="1" applyAlignment="1">
      <alignment/>
    </xf>
    <xf numFmtId="182" fontId="26" fillId="0" borderId="10" xfId="0" applyNumberFormat="1" applyFont="1" applyBorder="1" applyAlignment="1">
      <alignment/>
    </xf>
    <xf numFmtId="182" fontId="26" fillId="0" borderId="16" xfId="0" applyNumberFormat="1" applyFont="1" applyBorder="1" applyAlignment="1">
      <alignment/>
    </xf>
    <xf numFmtId="183" fontId="0" fillId="0" borderId="0" xfId="0" applyNumberFormat="1" applyAlignment="1">
      <alignment/>
    </xf>
    <xf numFmtId="183" fontId="17" fillId="0" borderId="0" xfId="0" applyNumberFormat="1" applyFont="1" applyAlignment="1">
      <alignment/>
    </xf>
    <xf numFmtId="0" fontId="0" fillId="0" borderId="0" xfId="0" applyAlignment="1">
      <alignment/>
    </xf>
    <xf numFmtId="3" fontId="20" fillId="0" borderId="17" xfId="0" applyNumberFormat="1" applyFont="1" applyBorder="1" applyAlignment="1">
      <alignment/>
    </xf>
    <xf numFmtId="3" fontId="20" fillId="2" borderId="17" xfId="0" applyNumberFormat="1" applyFont="1" applyFill="1" applyBorder="1" applyAlignment="1">
      <alignment/>
    </xf>
    <xf numFmtId="3" fontId="23" fillId="24" borderId="15" xfId="0" applyNumberFormat="1" applyFont="1" applyFill="1" applyBorder="1" applyAlignment="1">
      <alignment horizontal="right" vertical="top" wrapText="1"/>
    </xf>
    <xf numFmtId="183" fontId="0" fillId="0" borderId="10" xfId="0" applyNumberFormat="1" applyBorder="1" applyAlignment="1">
      <alignment/>
    </xf>
    <xf numFmtId="183" fontId="0" fillId="0" borderId="16" xfId="0" applyNumberFormat="1" applyBorder="1" applyAlignment="1">
      <alignment/>
    </xf>
    <xf numFmtId="183" fontId="17" fillId="0" borderId="16" xfId="0" applyNumberFormat="1" applyFont="1" applyBorder="1" applyAlignment="1">
      <alignment/>
    </xf>
    <xf numFmtId="183" fontId="26" fillId="0" borderId="17" xfId="0" applyNumberFormat="1" applyFont="1" applyBorder="1" applyAlignment="1">
      <alignment/>
    </xf>
    <xf numFmtId="183" fontId="26" fillId="2" borderId="17" xfId="0" applyNumberFormat="1" applyFont="1" applyFill="1" applyBorder="1" applyAlignment="1">
      <alignment/>
    </xf>
    <xf numFmtId="183" fontId="0" fillId="0" borderId="0" xfId="0" applyNumberFormat="1" applyFont="1" applyAlignment="1">
      <alignment/>
    </xf>
    <xf numFmtId="183" fontId="0" fillId="0" borderId="0" xfId="0" applyNumberFormat="1" applyFill="1" applyAlignment="1">
      <alignment/>
    </xf>
    <xf numFmtId="183" fontId="17" fillId="0" borderId="0" xfId="0" applyNumberFormat="1" applyFont="1" applyAlignment="1">
      <alignment/>
    </xf>
    <xf numFmtId="183" fontId="17" fillId="2" borderId="17" xfId="0" applyNumberFormat="1" applyFont="1" applyFill="1" applyBorder="1" applyAlignment="1">
      <alignment/>
    </xf>
    <xf numFmtId="183" fontId="17" fillId="0" borderId="16" xfId="0" applyNumberFormat="1" applyFont="1" applyBorder="1" applyAlignment="1">
      <alignment horizontal="right"/>
    </xf>
    <xf numFmtId="0" fontId="0" fillId="0" borderId="0" xfId="0" applyFill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20" fillId="2" borderId="16" xfId="0" applyNumberFormat="1" applyFont="1" applyFill="1" applyBorder="1" applyAlignment="1">
      <alignment/>
    </xf>
    <xf numFmtId="0" fontId="19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7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" fillId="0" borderId="0" xfId="0" applyFont="1" applyAlignment="1">
      <alignment/>
    </xf>
    <xf numFmtId="3" fontId="1" fillId="0" borderId="0" xfId="59" applyNumberFormat="1" applyFont="1" applyAlignment="1">
      <alignment/>
    </xf>
    <xf numFmtId="0" fontId="23" fillId="0" borderId="0" xfId="0" applyFont="1" applyAlignment="1">
      <alignment horizontal="left"/>
    </xf>
    <xf numFmtId="183" fontId="0" fillId="0" borderId="0" xfId="0" applyNumberFormat="1" applyBorder="1" applyAlignment="1">
      <alignment/>
    </xf>
    <xf numFmtId="0" fontId="1" fillId="0" borderId="0" xfId="0" applyFont="1" applyBorder="1" applyAlignment="1">
      <alignment vertical="top" wrapText="1"/>
    </xf>
    <xf numFmtId="0" fontId="29" fillId="0" borderId="0" xfId="0" applyFont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 horizontal="center" vertical="top" wrapText="1"/>
    </xf>
    <xf numFmtId="3" fontId="2" fillId="0" borderId="0" xfId="59" applyNumberFormat="1" applyFont="1" applyAlignment="1">
      <alignment/>
    </xf>
    <xf numFmtId="182" fontId="1" fillId="0" borderId="0" xfId="0" applyNumberFormat="1" applyFont="1" applyAlignment="1">
      <alignment/>
    </xf>
    <xf numFmtId="182" fontId="19" fillId="0" borderId="0" xfId="0" applyNumberFormat="1" applyFont="1" applyAlignment="1">
      <alignment/>
    </xf>
    <xf numFmtId="0" fontId="24" fillId="2" borderId="14" xfId="0" applyFont="1" applyFill="1" applyBorder="1" applyAlignment="1">
      <alignment horizontal="center" vertical="top" wrapText="1"/>
    </xf>
    <xf numFmtId="183" fontId="30" fillId="0" borderId="0" xfId="0" applyNumberFormat="1" applyFont="1" applyAlignment="1">
      <alignment/>
    </xf>
    <xf numFmtId="3" fontId="25" fillId="0" borderId="0" xfId="0" applyNumberFormat="1" applyFont="1" applyBorder="1" applyAlignment="1">
      <alignment/>
    </xf>
    <xf numFmtId="3" fontId="28" fillId="2" borderId="16" xfId="0" applyNumberFormat="1" applyFont="1" applyFill="1" applyBorder="1" applyAlignment="1">
      <alignment/>
    </xf>
    <xf numFmtId="183" fontId="0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182" fontId="26" fillId="2" borderId="17" xfId="0" applyNumberFormat="1" applyFont="1" applyFill="1" applyBorder="1" applyAlignment="1">
      <alignment/>
    </xf>
    <xf numFmtId="183" fontId="20" fillId="2" borderId="16" xfId="0" applyNumberFormat="1" applyFont="1" applyFill="1" applyBorder="1" applyAlignment="1">
      <alignment horizontal="right"/>
    </xf>
    <xf numFmtId="3" fontId="20" fillId="2" borderId="16" xfId="0" applyNumberFormat="1" applyFont="1" applyFill="1" applyBorder="1" applyAlignment="1">
      <alignment horizontal="right"/>
    </xf>
    <xf numFmtId="3" fontId="20" fillId="2" borderId="16" xfId="0" applyNumberFormat="1" applyFont="1" applyFill="1" applyBorder="1" applyAlignment="1">
      <alignment/>
    </xf>
    <xf numFmtId="3" fontId="26" fillId="2" borderId="16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170" fontId="2" fillId="0" borderId="0" xfId="44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12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9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49" fontId="19" fillId="0" borderId="0" xfId="0" applyNumberFormat="1" applyFont="1" applyAlignment="1">
      <alignment horizontal="center"/>
    </xf>
    <xf numFmtId="49" fontId="19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99"/>
  <sheetViews>
    <sheetView tabSelected="1" zoomScalePageLayoutView="0" workbookViewId="0" topLeftCell="A1">
      <selection activeCell="C703" sqref="C703"/>
    </sheetView>
  </sheetViews>
  <sheetFormatPr defaultColWidth="9.140625" defaultRowHeight="15"/>
  <cols>
    <col min="1" max="1" width="3.7109375" style="2" customWidth="1"/>
    <col min="2" max="2" width="7.8515625" style="51" customWidth="1"/>
    <col min="3" max="3" width="51.28125" style="2" customWidth="1"/>
    <col min="4" max="5" width="12.140625" style="105" customWidth="1"/>
    <col min="6" max="6" width="6.8515625" style="0" customWidth="1"/>
  </cols>
  <sheetData>
    <row r="1" s="173" customFormat="1" ht="15" customHeight="1">
      <c r="A1" s="173" t="s">
        <v>347</v>
      </c>
    </row>
    <row r="2" spans="1:5" ht="5.25" customHeight="1">
      <c r="A2" s="3"/>
      <c r="B2" s="49"/>
      <c r="C2" s="5"/>
      <c r="D2" s="29"/>
      <c r="E2" s="29"/>
    </row>
    <row r="3" spans="1:6" ht="15" customHeight="1">
      <c r="A3" s="97" t="s">
        <v>94</v>
      </c>
      <c r="B3" s="46" t="s">
        <v>254</v>
      </c>
      <c r="C3" s="166" t="s">
        <v>0</v>
      </c>
      <c r="D3" s="41" t="s">
        <v>349</v>
      </c>
      <c r="E3" s="41" t="s">
        <v>408</v>
      </c>
      <c r="F3" s="46" t="s">
        <v>262</v>
      </c>
    </row>
    <row r="4" spans="1:6" ht="15" customHeight="1">
      <c r="A4" s="98" t="s">
        <v>93</v>
      </c>
      <c r="B4" s="47" t="s">
        <v>253</v>
      </c>
      <c r="C4" s="167"/>
      <c r="D4" s="43" t="s">
        <v>296</v>
      </c>
      <c r="E4" s="43" t="s">
        <v>407</v>
      </c>
      <c r="F4" s="101" t="s">
        <v>409</v>
      </c>
    </row>
    <row r="5" spans="1:6" ht="15" customHeight="1">
      <c r="A5" s="44">
        <v>1</v>
      </c>
      <c r="B5" s="48">
        <v>2</v>
      </c>
      <c r="C5" s="39">
        <v>3</v>
      </c>
      <c r="D5" s="48">
        <v>4</v>
      </c>
      <c r="E5" s="48">
        <v>5</v>
      </c>
      <c r="F5" s="48">
        <v>6</v>
      </c>
    </row>
    <row r="6" spans="1:5" ht="6.75" customHeight="1">
      <c r="A6" s="3"/>
      <c r="B6" s="49"/>
      <c r="C6" s="5"/>
      <c r="D6" s="28"/>
      <c r="E6" s="28"/>
    </row>
    <row r="7" spans="1:6" ht="15" customHeight="1">
      <c r="A7" s="3" t="s">
        <v>203</v>
      </c>
      <c r="B7" s="49"/>
      <c r="C7" s="5" t="s">
        <v>202</v>
      </c>
      <c r="D7" s="9">
        <f>D8+D15+D20+D22</f>
        <v>9177000</v>
      </c>
      <c r="E7" s="9">
        <f>E8+E15+E20+E22</f>
        <v>9359000</v>
      </c>
      <c r="F7" s="111">
        <f aca="true" t="shared" si="0" ref="F7:F19">PRODUCT(E7/D7)*100</f>
        <v>101.98321891685735</v>
      </c>
    </row>
    <row r="8" spans="1:6" ht="18.75" customHeight="1">
      <c r="A8" s="3" t="s">
        <v>2</v>
      </c>
      <c r="B8" s="50">
        <v>711000</v>
      </c>
      <c r="C8" s="5" t="s">
        <v>234</v>
      </c>
      <c r="D8" s="22">
        <f>D9+D10+D11+D12+D13+D14</f>
        <v>6444000</v>
      </c>
      <c r="E8" s="22">
        <f>E9+E10+E11+E12+E13+E14</f>
        <v>6588000</v>
      </c>
      <c r="F8" s="111">
        <f t="shared" si="0"/>
        <v>102.23463687150837</v>
      </c>
    </row>
    <row r="9" spans="1:8" ht="15" customHeight="1">
      <c r="A9" s="4"/>
      <c r="B9" s="49">
        <v>711000</v>
      </c>
      <c r="C9" s="6" t="s">
        <v>235</v>
      </c>
      <c r="D9" s="7">
        <v>10000</v>
      </c>
      <c r="E9" s="7">
        <v>10000</v>
      </c>
      <c r="F9" s="156">
        <f t="shared" si="0"/>
        <v>100</v>
      </c>
      <c r="H9" t="s">
        <v>1</v>
      </c>
    </row>
    <row r="10" spans="1:7" ht="15" customHeight="1">
      <c r="A10" s="4"/>
      <c r="B10" s="49">
        <v>713000</v>
      </c>
      <c r="C10" s="6" t="s">
        <v>311</v>
      </c>
      <c r="D10" s="7">
        <v>770000</v>
      </c>
      <c r="E10" s="7">
        <v>770000</v>
      </c>
      <c r="F10" s="110">
        <f t="shared" si="0"/>
        <v>100</v>
      </c>
      <c r="G10" t="s">
        <v>1</v>
      </c>
    </row>
    <row r="11" spans="1:7" ht="15" customHeight="1">
      <c r="A11" s="4"/>
      <c r="B11" s="49">
        <v>714000</v>
      </c>
      <c r="C11" s="6" t="s">
        <v>11</v>
      </c>
      <c r="D11" s="7">
        <v>502000</v>
      </c>
      <c r="E11" s="7">
        <v>502000</v>
      </c>
      <c r="F11" s="110">
        <f t="shared" si="0"/>
        <v>100</v>
      </c>
      <c r="G11" s="112"/>
    </row>
    <row r="12" spans="1:6" ht="15" customHeight="1">
      <c r="A12" s="4"/>
      <c r="B12" s="49">
        <v>715000</v>
      </c>
      <c r="C12" s="6" t="s">
        <v>205</v>
      </c>
      <c r="D12" s="7">
        <v>2000</v>
      </c>
      <c r="E12" s="7">
        <v>2000</v>
      </c>
      <c r="F12" s="110">
        <f t="shared" si="0"/>
        <v>100</v>
      </c>
    </row>
    <row r="13" spans="1:6" ht="15" customHeight="1">
      <c r="A13" s="3"/>
      <c r="B13" s="49">
        <v>717000</v>
      </c>
      <c r="C13" s="8" t="s">
        <v>141</v>
      </c>
      <c r="D13" s="7">
        <v>5150000</v>
      </c>
      <c r="E13" s="7">
        <v>5294000</v>
      </c>
      <c r="F13" s="110">
        <f t="shared" si="0"/>
        <v>102.79611650485437</v>
      </c>
    </row>
    <row r="14" spans="1:6" ht="15" customHeight="1">
      <c r="A14" s="4"/>
      <c r="B14" s="49">
        <v>719000</v>
      </c>
      <c r="C14" s="6" t="s">
        <v>206</v>
      </c>
      <c r="D14" s="7">
        <v>10000</v>
      </c>
      <c r="E14" s="7">
        <v>10000</v>
      </c>
      <c r="F14" s="110">
        <f t="shared" si="0"/>
        <v>100</v>
      </c>
    </row>
    <row r="15" spans="1:7" ht="18.75" customHeight="1">
      <c r="A15" s="3" t="s">
        <v>18</v>
      </c>
      <c r="B15" s="50">
        <v>720000</v>
      </c>
      <c r="C15" s="5" t="s">
        <v>236</v>
      </c>
      <c r="D15" s="22">
        <f>D16+D17+D18+D19</f>
        <v>2313000</v>
      </c>
      <c r="E15" s="22">
        <f>E16+E17+E18+E19</f>
        <v>2351000</v>
      </c>
      <c r="F15" s="111">
        <f t="shared" si="0"/>
        <v>101.64288802421098</v>
      </c>
      <c r="G15" t="s">
        <v>1</v>
      </c>
    </row>
    <row r="16" spans="1:6" ht="15" customHeight="1">
      <c r="A16" s="4"/>
      <c r="B16" s="49">
        <v>721000</v>
      </c>
      <c r="C16" s="6" t="s">
        <v>207</v>
      </c>
      <c r="D16" s="7">
        <v>420000</v>
      </c>
      <c r="E16" s="7">
        <v>430000</v>
      </c>
      <c r="F16" s="110">
        <f t="shared" si="0"/>
        <v>102.38095238095238</v>
      </c>
    </row>
    <row r="17" spans="1:6" ht="15" customHeight="1">
      <c r="A17" s="4"/>
      <c r="B17" s="49">
        <v>722000</v>
      </c>
      <c r="C17" s="6" t="s">
        <v>261</v>
      </c>
      <c r="D17" s="7">
        <v>1663000</v>
      </c>
      <c r="E17" s="7">
        <v>1673000</v>
      </c>
      <c r="F17" s="110">
        <f t="shared" si="0"/>
        <v>100.60132291040289</v>
      </c>
    </row>
    <row r="18" spans="1:6" ht="15" customHeight="1">
      <c r="A18" s="4"/>
      <c r="B18" s="49">
        <v>723000</v>
      </c>
      <c r="C18" s="6" t="s">
        <v>44</v>
      </c>
      <c r="D18" s="7">
        <v>10000</v>
      </c>
      <c r="E18" s="7">
        <v>10000</v>
      </c>
      <c r="F18" s="110">
        <f t="shared" si="0"/>
        <v>100</v>
      </c>
    </row>
    <row r="19" spans="1:6" ht="15" customHeight="1">
      <c r="A19" s="4"/>
      <c r="B19" s="49">
        <v>729000</v>
      </c>
      <c r="C19" s="6" t="s">
        <v>38</v>
      </c>
      <c r="D19" s="7">
        <v>220000</v>
      </c>
      <c r="E19" s="7">
        <v>238000</v>
      </c>
      <c r="F19" s="110">
        <f t="shared" si="0"/>
        <v>108.18181818181817</v>
      </c>
    </row>
    <row r="20" spans="1:6" s="28" customFormat="1" ht="18.75" customHeight="1">
      <c r="A20" s="3" t="s">
        <v>40</v>
      </c>
      <c r="B20" s="50">
        <v>730000</v>
      </c>
      <c r="C20" s="5" t="s">
        <v>153</v>
      </c>
      <c r="D20" s="9"/>
      <c r="E20" s="9"/>
      <c r="F20" s="111"/>
    </row>
    <row r="21" spans="1:6" ht="15" customHeight="1">
      <c r="A21" s="4"/>
      <c r="B21" s="49">
        <v>731000</v>
      </c>
      <c r="C21" s="6" t="s">
        <v>153</v>
      </c>
      <c r="D21" s="7"/>
      <c r="E21" s="7"/>
      <c r="F21" s="110"/>
    </row>
    <row r="22" spans="1:6" s="28" customFormat="1" ht="18.75" customHeight="1">
      <c r="A22" s="3" t="s">
        <v>41</v>
      </c>
      <c r="B22" s="50">
        <v>780000</v>
      </c>
      <c r="C22" s="5" t="s">
        <v>237</v>
      </c>
      <c r="D22" s="9">
        <f>D23</f>
        <v>420000</v>
      </c>
      <c r="E22" s="9">
        <f>E23</f>
        <v>420000</v>
      </c>
      <c r="F22" s="111">
        <f>PRODUCT(E22/D22)*100</f>
        <v>100</v>
      </c>
    </row>
    <row r="23" spans="1:6" ht="15" customHeight="1">
      <c r="A23" s="4"/>
      <c r="B23" s="49">
        <v>787000</v>
      </c>
      <c r="C23" s="6" t="s">
        <v>315</v>
      </c>
      <c r="D23" s="7">
        <v>420000</v>
      </c>
      <c r="E23" s="7">
        <v>420000</v>
      </c>
      <c r="F23" s="121">
        <f>PRODUCT(E23/D23)*100</f>
        <v>100</v>
      </c>
    </row>
    <row r="24" spans="1:6" ht="6" customHeight="1">
      <c r="A24" s="3"/>
      <c r="B24" s="49"/>
      <c r="C24" s="5"/>
      <c r="D24" s="102"/>
      <c r="E24" s="102"/>
      <c r="F24" s="110"/>
    </row>
    <row r="25" spans="1:6" ht="18.75" customHeight="1">
      <c r="A25" s="3" t="s">
        <v>208</v>
      </c>
      <c r="B25" s="49"/>
      <c r="C25" s="5" t="s">
        <v>209</v>
      </c>
      <c r="D25" s="22">
        <f>D26+D35+D38</f>
        <v>8470155</v>
      </c>
      <c r="E25" s="22">
        <f>E26+E35+E38</f>
        <v>8306433</v>
      </c>
      <c r="F25" s="111">
        <f aca="true" t="shared" si="1" ref="F25:F36">PRODUCT(E25/D25)*100</f>
        <v>98.06707197211857</v>
      </c>
    </row>
    <row r="26" spans="1:6" s="28" customFormat="1" ht="18.75" customHeight="1">
      <c r="A26" s="3" t="s">
        <v>2</v>
      </c>
      <c r="B26" s="60">
        <v>410000</v>
      </c>
      <c r="C26" s="5" t="s">
        <v>238</v>
      </c>
      <c r="D26" s="9">
        <f>D27+D28+D29+D30+D31+D32+D33+D34</f>
        <v>7994876</v>
      </c>
      <c r="E26" s="9">
        <f>E27+E28+E29+E30+E31+E32+E33+E34</f>
        <v>7851733</v>
      </c>
      <c r="F26" s="111">
        <f t="shared" si="1"/>
        <v>98.20956572684804</v>
      </c>
    </row>
    <row r="27" spans="1:8" ht="15" customHeight="1">
      <c r="A27" s="4"/>
      <c r="B27" s="49">
        <v>411000</v>
      </c>
      <c r="C27" s="6" t="s">
        <v>97</v>
      </c>
      <c r="D27" s="7">
        <v>2325100</v>
      </c>
      <c r="E27" s="7">
        <v>2253000</v>
      </c>
      <c r="F27" s="110">
        <f t="shared" si="1"/>
        <v>96.89905810502773</v>
      </c>
      <c r="H27" t="s">
        <v>1</v>
      </c>
    </row>
    <row r="28" spans="1:6" ht="15" customHeight="1">
      <c r="A28" s="4"/>
      <c r="B28" s="49">
        <v>412000</v>
      </c>
      <c r="C28" s="6" t="s">
        <v>91</v>
      </c>
      <c r="D28" s="7">
        <v>2153200</v>
      </c>
      <c r="E28" s="7">
        <v>2202600</v>
      </c>
      <c r="F28" s="110">
        <f t="shared" si="1"/>
        <v>102.29425970648339</v>
      </c>
    </row>
    <row r="29" spans="1:6" ht="15" customHeight="1">
      <c r="A29" s="4"/>
      <c r="B29" s="49">
        <v>413000</v>
      </c>
      <c r="C29" s="6" t="s">
        <v>269</v>
      </c>
      <c r="D29" s="7">
        <v>677500</v>
      </c>
      <c r="E29" s="7">
        <v>625529</v>
      </c>
      <c r="F29" s="110">
        <f t="shared" si="1"/>
        <v>92.3290036900369</v>
      </c>
    </row>
    <row r="30" spans="1:6" ht="15" customHeight="1">
      <c r="A30" s="4"/>
      <c r="B30" s="49">
        <v>414000</v>
      </c>
      <c r="C30" s="6" t="s">
        <v>106</v>
      </c>
      <c r="D30" s="7">
        <v>57910</v>
      </c>
      <c r="E30" s="7">
        <v>150000</v>
      </c>
      <c r="F30" s="110">
        <f t="shared" si="1"/>
        <v>259.0226213089276</v>
      </c>
    </row>
    <row r="31" spans="1:6" ht="15" customHeight="1">
      <c r="A31" s="4"/>
      <c r="B31" s="49">
        <v>415000</v>
      </c>
      <c r="C31" s="6" t="s">
        <v>210</v>
      </c>
      <c r="D31" s="7">
        <v>1260617</v>
      </c>
      <c r="E31" s="7">
        <v>1082400</v>
      </c>
      <c r="F31" s="110">
        <f t="shared" si="1"/>
        <v>85.86271643171558</v>
      </c>
    </row>
    <row r="32" spans="1:6" ht="15" customHeight="1">
      <c r="A32" s="4"/>
      <c r="B32" s="49">
        <v>416000</v>
      </c>
      <c r="C32" s="6" t="s">
        <v>104</v>
      </c>
      <c r="D32" s="7">
        <v>1338600</v>
      </c>
      <c r="E32" s="7">
        <v>1342600</v>
      </c>
      <c r="F32" s="110">
        <f t="shared" si="1"/>
        <v>100.29881966233378</v>
      </c>
    </row>
    <row r="33" spans="1:6" ht="15" customHeight="1">
      <c r="A33" s="4"/>
      <c r="B33" s="49">
        <v>418000</v>
      </c>
      <c r="C33" s="6" t="s">
        <v>333</v>
      </c>
      <c r="D33" s="7">
        <v>92049</v>
      </c>
      <c r="E33" s="7">
        <v>91604</v>
      </c>
      <c r="F33" s="110">
        <f t="shared" si="1"/>
        <v>99.5165618311986</v>
      </c>
    </row>
    <row r="34" spans="1:6" ht="15" customHeight="1">
      <c r="A34" s="4"/>
      <c r="B34" s="49">
        <v>419000</v>
      </c>
      <c r="C34" s="6" t="s">
        <v>115</v>
      </c>
      <c r="D34" s="7">
        <v>89900</v>
      </c>
      <c r="E34" s="7">
        <v>104000</v>
      </c>
      <c r="F34" s="110">
        <f t="shared" si="1"/>
        <v>115.6840934371524</v>
      </c>
    </row>
    <row r="35" spans="1:6" ht="15" customHeight="1">
      <c r="A35" s="4"/>
      <c r="B35" s="60">
        <v>480000</v>
      </c>
      <c r="C35" s="141" t="s">
        <v>316</v>
      </c>
      <c r="D35" s="22">
        <f>D36+D37</f>
        <v>425279</v>
      </c>
      <c r="E35" s="22">
        <f>E36+E37</f>
        <v>339700</v>
      </c>
      <c r="F35" s="111">
        <f t="shared" si="1"/>
        <v>79.87697488001993</v>
      </c>
    </row>
    <row r="36" spans="1:6" ht="15" customHeight="1">
      <c r="A36" s="4"/>
      <c r="B36" s="148">
        <v>487000</v>
      </c>
      <c r="C36" s="130" t="s">
        <v>361</v>
      </c>
      <c r="D36" s="92">
        <v>33700</v>
      </c>
      <c r="E36" s="92">
        <v>33700</v>
      </c>
      <c r="F36" s="121">
        <f t="shared" si="1"/>
        <v>100</v>
      </c>
    </row>
    <row r="37" spans="1:6" ht="15" customHeight="1">
      <c r="A37" s="4"/>
      <c r="B37" s="49">
        <v>488000</v>
      </c>
      <c r="C37" s="6" t="s">
        <v>317</v>
      </c>
      <c r="D37" s="7">
        <v>391579</v>
      </c>
      <c r="E37" s="7">
        <v>306000</v>
      </c>
      <c r="F37" s="110">
        <f aca="true" t="shared" si="2" ref="F37:F49">PRODUCT(E37/D37)*100</f>
        <v>78.1451507869421</v>
      </c>
    </row>
    <row r="38" spans="1:6" s="28" customFormat="1" ht="18.75" customHeight="1">
      <c r="A38" s="3" t="s">
        <v>18</v>
      </c>
      <c r="B38" s="50" t="s">
        <v>211</v>
      </c>
      <c r="C38" s="5" t="s">
        <v>51</v>
      </c>
      <c r="D38" s="9">
        <v>50000</v>
      </c>
      <c r="E38" s="9">
        <v>115000</v>
      </c>
      <c r="F38" s="111">
        <f t="shared" si="2"/>
        <v>229.99999999999997</v>
      </c>
    </row>
    <row r="39" spans="1:6" s="28" customFormat="1" ht="15" customHeight="1">
      <c r="A39" s="3" t="s">
        <v>212</v>
      </c>
      <c r="B39" s="50"/>
      <c r="C39" s="100" t="s">
        <v>213</v>
      </c>
      <c r="D39" s="22">
        <f>D7-D25</f>
        <v>706845</v>
      </c>
      <c r="E39" s="22">
        <f>E7-E25</f>
        <v>1052567</v>
      </c>
      <c r="F39" s="111">
        <f t="shared" si="2"/>
        <v>148.91058152777484</v>
      </c>
    </row>
    <row r="40" spans="1:6" s="28" customFormat="1" ht="15" customHeight="1">
      <c r="A40" s="3" t="s">
        <v>215</v>
      </c>
      <c r="B40" s="50"/>
      <c r="C40" s="100" t="s">
        <v>214</v>
      </c>
      <c r="D40" s="22">
        <f>D41-D44</f>
        <v>-146500</v>
      </c>
      <c r="E40" s="22">
        <f>E41-E44</f>
        <v>-113500</v>
      </c>
      <c r="F40" s="153">
        <f t="shared" si="2"/>
        <v>77.47440273037543</v>
      </c>
    </row>
    <row r="41" spans="1:6" ht="18.75" customHeight="1">
      <c r="A41" s="45" t="s">
        <v>216</v>
      </c>
      <c r="B41" s="60">
        <v>810000</v>
      </c>
      <c r="C41" s="5" t="s">
        <v>218</v>
      </c>
      <c r="D41" s="22">
        <f>D42+D43</f>
        <v>230000</v>
      </c>
      <c r="E41" s="22">
        <f>E42+E43</f>
        <v>230000</v>
      </c>
      <c r="F41" s="111">
        <f t="shared" si="2"/>
        <v>100</v>
      </c>
    </row>
    <row r="42" spans="1:6" ht="15" customHeight="1">
      <c r="A42" s="4"/>
      <c r="B42" s="49">
        <v>811000</v>
      </c>
      <c r="C42" s="6" t="s">
        <v>245</v>
      </c>
      <c r="D42" s="7">
        <v>80000</v>
      </c>
      <c r="E42" s="7">
        <v>80000</v>
      </c>
      <c r="F42" s="110">
        <f t="shared" si="2"/>
        <v>100</v>
      </c>
    </row>
    <row r="43" spans="1:6" ht="15" customHeight="1">
      <c r="A43" s="4"/>
      <c r="B43" s="49">
        <v>813000</v>
      </c>
      <c r="C43" s="6" t="s">
        <v>239</v>
      </c>
      <c r="D43" s="7">
        <v>150000</v>
      </c>
      <c r="E43" s="7">
        <v>150000</v>
      </c>
      <c r="F43" s="110">
        <f t="shared" si="2"/>
        <v>100</v>
      </c>
    </row>
    <row r="44" spans="1:6" ht="18.75" customHeight="1">
      <c r="A44" s="45" t="s">
        <v>217</v>
      </c>
      <c r="B44" s="60">
        <v>510000</v>
      </c>
      <c r="C44" s="5" t="s">
        <v>219</v>
      </c>
      <c r="D44" s="22">
        <f>D45+D46+D47</f>
        <v>376500</v>
      </c>
      <c r="E44" s="22">
        <f>E45+E46+E47</f>
        <v>343500</v>
      </c>
      <c r="F44" s="111">
        <f t="shared" si="2"/>
        <v>91.23505976095618</v>
      </c>
    </row>
    <row r="45" spans="1:6" ht="15" customHeight="1">
      <c r="A45" s="61"/>
      <c r="B45" s="49">
        <v>511000</v>
      </c>
      <c r="C45" s="6" t="s">
        <v>158</v>
      </c>
      <c r="D45" s="92">
        <v>322500</v>
      </c>
      <c r="E45" s="92">
        <v>298500</v>
      </c>
      <c r="F45" s="110">
        <f t="shared" si="2"/>
        <v>92.55813953488372</v>
      </c>
    </row>
    <row r="46" spans="1:6" ht="15" customHeight="1">
      <c r="A46" s="61"/>
      <c r="B46" s="49">
        <v>513000</v>
      </c>
      <c r="C46" s="6" t="s">
        <v>240</v>
      </c>
      <c r="D46" s="7">
        <v>20000</v>
      </c>
      <c r="E46" s="7">
        <v>15000</v>
      </c>
      <c r="F46" s="110">
        <f t="shared" si="2"/>
        <v>75</v>
      </c>
    </row>
    <row r="47" spans="1:6" ht="15" customHeight="1">
      <c r="A47" s="61"/>
      <c r="B47" s="49">
        <v>516000</v>
      </c>
      <c r="C47" s="6" t="s">
        <v>241</v>
      </c>
      <c r="D47" s="7">
        <v>34000</v>
      </c>
      <c r="E47" s="7">
        <v>30000</v>
      </c>
      <c r="F47" s="110">
        <f t="shared" si="2"/>
        <v>88.23529411764706</v>
      </c>
    </row>
    <row r="48" spans="1:15" s="33" customFormat="1" ht="15" customHeight="1">
      <c r="A48" s="62" t="s">
        <v>220</v>
      </c>
      <c r="B48" s="63"/>
      <c r="C48" s="64" t="s">
        <v>288</v>
      </c>
      <c r="D48" s="113">
        <f>D39+D40</f>
        <v>560345</v>
      </c>
      <c r="E48" s="113">
        <f>E39+E40</f>
        <v>939067</v>
      </c>
      <c r="F48" s="118">
        <f t="shared" si="2"/>
        <v>167.58728997314154</v>
      </c>
      <c r="G48"/>
      <c r="H48"/>
      <c r="I48"/>
      <c r="J48"/>
      <c r="K48"/>
      <c r="L48"/>
      <c r="M48"/>
      <c r="N48"/>
      <c r="O48"/>
    </row>
    <row r="49" spans="1:15" s="33" customFormat="1" ht="15" customHeight="1">
      <c r="A49" s="62" t="s">
        <v>221</v>
      </c>
      <c r="B49" s="63"/>
      <c r="C49" s="64" t="s">
        <v>289</v>
      </c>
      <c r="D49" s="113">
        <f>D56+D63+D71</f>
        <v>-560345</v>
      </c>
      <c r="E49" s="113">
        <f>E56+E63+E71</f>
        <v>-939067</v>
      </c>
      <c r="F49" s="118">
        <f t="shared" si="2"/>
        <v>167.58728997314154</v>
      </c>
      <c r="G49"/>
      <c r="H49"/>
      <c r="I49"/>
      <c r="J49"/>
      <c r="K49"/>
      <c r="L49"/>
      <c r="M49"/>
      <c r="N49"/>
      <c r="O49"/>
    </row>
    <row r="50" ht="15" customHeight="1">
      <c r="C50" s="25"/>
    </row>
    <row r="51" ht="15" customHeight="1">
      <c r="C51" s="25"/>
    </row>
    <row r="52" spans="1:6" ht="15" customHeight="1">
      <c r="A52" s="97" t="s">
        <v>94</v>
      </c>
      <c r="B52" s="46" t="s">
        <v>254</v>
      </c>
      <c r="C52" s="166" t="s">
        <v>0</v>
      </c>
      <c r="D52" s="41" t="s">
        <v>349</v>
      </c>
      <c r="E52" s="41" t="s">
        <v>408</v>
      </c>
      <c r="F52" s="46" t="s">
        <v>262</v>
      </c>
    </row>
    <row r="53" spans="1:6" ht="15" customHeight="1">
      <c r="A53" s="98" t="s">
        <v>93</v>
      </c>
      <c r="B53" s="47" t="s">
        <v>253</v>
      </c>
      <c r="C53" s="167"/>
      <c r="D53" s="43" t="s">
        <v>296</v>
      </c>
      <c r="E53" s="43" t="s">
        <v>407</v>
      </c>
      <c r="F53" s="101" t="s">
        <v>409</v>
      </c>
    </row>
    <row r="54" spans="1:6" ht="15" customHeight="1">
      <c r="A54" s="44">
        <v>1</v>
      </c>
      <c r="B54" s="48">
        <v>2</v>
      </c>
      <c r="C54" s="39">
        <v>3</v>
      </c>
      <c r="D54" s="48">
        <v>4</v>
      </c>
      <c r="E54" s="48">
        <v>5</v>
      </c>
      <c r="F54" s="48">
        <v>6</v>
      </c>
    </row>
    <row r="55" spans="1:7" ht="8.25" customHeight="1">
      <c r="A55" s="3"/>
      <c r="B55" s="49"/>
      <c r="C55" s="5"/>
      <c r="D55" s="7"/>
      <c r="E55" s="7"/>
      <c r="F55" s="110"/>
      <c r="G55" t="s">
        <v>1</v>
      </c>
    </row>
    <row r="56" spans="1:5" ht="15" customHeight="1">
      <c r="A56" s="3" t="s">
        <v>290</v>
      </c>
      <c r="B56" s="60"/>
      <c r="C56" s="100" t="s">
        <v>303</v>
      </c>
      <c r="D56" s="102"/>
      <c r="E56" s="102"/>
    </row>
    <row r="57" spans="1:5" ht="15" customHeight="1">
      <c r="A57" s="45" t="s">
        <v>216</v>
      </c>
      <c r="B57" s="68">
        <v>910000</v>
      </c>
      <c r="C57" s="5" t="s">
        <v>222</v>
      </c>
      <c r="D57" s="102" t="s">
        <v>1</v>
      </c>
      <c r="E57" s="102" t="s">
        <v>1</v>
      </c>
    </row>
    <row r="58" spans="2:5" ht="15" customHeight="1">
      <c r="B58" s="67">
        <v>911000</v>
      </c>
      <c r="C58" s="91" t="s">
        <v>230</v>
      </c>
      <c r="D58" s="102"/>
      <c r="E58" s="102"/>
    </row>
    <row r="59" spans="1:7" ht="6.75" customHeight="1">
      <c r="A59" s="3"/>
      <c r="B59" s="49"/>
      <c r="C59" s="5"/>
      <c r="D59" s="7"/>
      <c r="E59" s="7"/>
      <c r="F59" s="110"/>
      <c r="G59" t="s">
        <v>1</v>
      </c>
    </row>
    <row r="60" spans="1:6" ht="15" customHeight="1">
      <c r="A60" s="45" t="s">
        <v>217</v>
      </c>
      <c r="B60" s="131">
        <v>610000</v>
      </c>
      <c r="C60" s="31" t="s">
        <v>285</v>
      </c>
      <c r="D60" s="7"/>
      <c r="E60" s="7"/>
      <c r="F60" s="110"/>
    </row>
    <row r="61" spans="2:6" ht="15" customHeight="1">
      <c r="B61" s="67">
        <v>611000</v>
      </c>
      <c r="C61" s="130" t="s">
        <v>285</v>
      </c>
      <c r="D61" s="7"/>
      <c r="E61" s="7"/>
      <c r="F61" s="110"/>
    </row>
    <row r="62" spans="1:7" ht="6.75" customHeight="1">
      <c r="A62" s="3"/>
      <c r="B62" s="49"/>
      <c r="C62" s="5"/>
      <c r="D62" s="7"/>
      <c r="E62" s="7"/>
      <c r="F62" s="110"/>
      <c r="G62" t="s">
        <v>1</v>
      </c>
    </row>
    <row r="63" spans="1:6" ht="15.75">
      <c r="A63" s="50" t="s">
        <v>223</v>
      </c>
      <c r="C63" s="66" t="s">
        <v>286</v>
      </c>
      <c r="D63" s="22">
        <f>D65-D68</f>
        <v>1082700</v>
      </c>
      <c r="E63" s="22">
        <f>E65-E68</f>
        <v>-633812</v>
      </c>
      <c r="F63" s="111">
        <f>PRODUCT(E63/D63)*100</f>
        <v>-58.539946430220745</v>
      </c>
    </row>
    <row r="64" spans="1:7" ht="6.75" customHeight="1">
      <c r="A64" s="3"/>
      <c r="B64" s="49"/>
      <c r="C64" s="5"/>
      <c r="D64" s="7"/>
      <c r="E64" s="7"/>
      <c r="F64" s="110"/>
      <c r="G64" t="s">
        <v>1</v>
      </c>
    </row>
    <row r="65" spans="1:5" ht="15" customHeight="1">
      <c r="A65" s="45" t="s">
        <v>216</v>
      </c>
      <c r="B65" s="95">
        <v>920000</v>
      </c>
      <c r="C65" s="5" t="s">
        <v>287</v>
      </c>
      <c r="D65" s="22">
        <f>D66</f>
        <v>10500000</v>
      </c>
      <c r="E65" s="22"/>
    </row>
    <row r="66" spans="1:5" ht="15" customHeight="1">
      <c r="A66" s="45"/>
      <c r="B66" s="136">
        <v>921100</v>
      </c>
      <c r="C66" s="6" t="s">
        <v>362</v>
      </c>
      <c r="D66" s="7">
        <v>10500000</v>
      </c>
      <c r="E66" s="7"/>
    </row>
    <row r="67" spans="1:5" ht="6" customHeight="1">
      <c r="A67" s="45"/>
      <c r="B67" s="69"/>
      <c r="C67" s="91"/>
      <c r="D67" s="7"/>
      <c r="E67" s="7"/>
    </row>
    <row r="68" spans="1:6" s="28" customFormat="1" ht="15" customHeight="1">
      <c r="A68" s="45" t="s">
        <v>217</v>
      </c>
      <c r="B68" s="71">
        <v>620000</v>
      </c>
      <c r="C68" s="27" t="s">
        <v>107</v>
      </c>
      <c r="D68" s="9">
        <f>D69</f>
        <v>9417300</v>
      </c>
      <c r="E68" s="9">
        <f>E69</f>
        <v>633812</v>
      </c>
      <c r="F68" s="111">
        <f>PRODUCT(E68/D68)*100</f>
        <v>6.73029424569675</v>
      </c>
    </row>
    <row r="69" spans="2:6" ht="15" customHeight="1">
      <c r="B69" s="69">
        <v>621000</v>
      </c>
      <c r="C69" s="70" t="s">
        <v>107</v>
      </c>
      <c r="D69" s="7">
        <v>9417300</v>
      </c>
      <c r="E69" s="7">
        <v>633812</v>
      </c>
      <c r="F69" s="110">
        <f>PRODUCT(E69/D69)*100</f>
        <v>6.73029424569675</v>
      </c>
    </row>
    <row r="70" spans="1:7" ht="6.75" customHeight="1">
      <c r="A70" s="3"/>
      <c r="B70" s="49"/>
      <c r="C70" s="5"/>
      <c r="D70" s="7"/>
      <c r="E70" s="7"/>
      <c r="F70" s="110"/>
      <c r="G70" t="s">
        <v>1</v>
      </c>
    </row>
    <row r="71" spans="1:6" ht="15.75" customHeight="1">
      <c r="A71" s="132" t="s">
        <v>291</v>
      </c>
      <c r="C71" s="66" t="s">
        <v>305</v>
      </c>
      <c r="D71" s="22">
        <f>D73-D77</f>
        <v>-1643045</v>
      </c>
      <c r="E71" s="22">
        <f>E73-E77</f>
        <v>-305255</v>
      </c>
      <c r="F71" s="110"/>
    </row>
    <row r="72" spans="1:6" ht="6.75" customHeight="1">
      <c r="A72" s="3"/>
      <c r="B72" s="49"/>
      <c r="C72" s="5"/>
      <c r="D72" s="7"/>
      <c r="E72" s="7"/>
      <c r="F72" s="110"/>
    </row>
    <row r="73" spans="1:6" s="28" customFormat="1" ht="15" customHeight="1">
      <c r="A73" s="45" t="s">
        <v>216</v>
      </c>
      <c r="B73" s="68">
        <v>930000</v>
      </c>
      <c r="C73" s="66" t="s">
        <v>301</v>
      </c>
      <c r="D73" s="9">
        <f>D74+D75</f>
        <v>296000</v>
      </c>
      <c r="E73" s="9">
        <f>E74+E75</f>
        <v>316000</v>
      </c>
      <c r="F73" s="111">
        <f>PRODUCT(E73/D73)*100</f>
        <v>106.75675675675676</v>
      </c>
    </row>
    <row r="74" spans="2:6" ht="15" customHeight="1">
      <c r="B74" s="69">
        <v>931000</v>
      </c>
      <c r="C74" s="70" t="s">
        <v>301</v>
      </c>
      <c r="D74" s="7">
        <v>286000</v>
      </c>
      <c r="E74" s="7">
        <v>306000</v>
      </c>
      <c r="F74" s="110">
        <f>PRODUCT(E74/D74)*100</f>
        <v>106.993006993007</v>
      </c>
    </row>
    <row r="75" spans="2:6" ht="15" customHeight="1">
      <c r="B75" s="69">
        <v>938000</v>
      </c>
      <c r="C75" s="70" t="s">
        <v>323</v>
      </c>
      <c r="D75" s="7">
        <v>10000</v>
      </c>
      <c r="E75" s="7">
        <v>10000</v>
      </c>
      <c r="F75" s="110">
        <f>PRODUCT(E75/D75)*100</f>
        <v>100</v>
      </c>
    </row>
    <row r="76" spans="1:6" ht="6" customHeight="1">
      <c r="A76" s="3"/>
      <c r="B76" s="49"/>
      <c r="C76" s="5"/>
      <c r="D76" s="102"/>
      <c r="E76" s="102"/>
      <c r="F76" s="110"/>
    </row>
    <row r="77" spans="1:6" s="28" customFormat="1" ht="14.25" customHeight="1">
      <c r="A77" s="45" t="s">
        <v>217</v>
      </c>
      <c r="B77" s="68">
        <v>630000</v>
      </c>
      <c r="C77" s="66" t="s">
        <v>302</v>
      </c>
      <c r="D77" s="9">
        <f>D78+D79</f>
        <v>1939045</v>
      </c>
      <c r="E77" s="9">
        <f>E78+E79</f>
        <v>621255</v>
      </c>
      <c r="F77" s="111">
        <f>PRODUCT(E77/D77)*100</f>
        <v>32.03922549502462</v>
      </c>
    </row>
    <row r="78" spans="2:6" ht="15" customHeight="1">
      <c r="B78" s="69">
        <v>631000</v>
      </c>
      <c r="C78" s="70" t="s">
        <v>302</v>
      </c>
      <c r="D78" s="7">
        <v>1931245</v>
      </c>
      <c r="E78" s="7">
        <v>612255</v>
      </c>
      <c r="F78" s="110">
        <f>PRODUCT(E78/D78)*100</f>
        <v>31.702606349789903</v>
      </c>
    </row>
    <row r="79" spans="2:6" ht="15" customHeight="1">
      <c r="B79" s="69">
        <v>638000</v>
      </c>
      <c r="C79" s="70" t="s">
        <v>321</v>
      </c>
      <c r="D79" s="7">
        <v>7800</v>
      </c>
      <c r="E79" s="7">
        <v>9000</v>
      </c>
      <c r="F79" s="110">
        <f>PRODUCT(E79/D79)*100</f>
        <v>115.38461538461537</v>
      </c>
    </row>
    <row r="80" spans="1:6" ht="6.75" customHeight="1">
      <c r="A80" s="3"/>
      <c r="B80" s="49"/>
      <c r="C80" s="5"/>
      <c r="D80" s="102"/>
      <c r="E80" s="102"/>
      <c r="F80" s="116"/>
    </row>
    <row r="81" spans="1:6" s="33" customFormat="1" ht="15" customHeight="1">
      <c r="A81" s="62" t="s">
        <v>225</v>
      </c>
      <c r="B81" s="63"/>
      <c r="C81" s="64" t="s">
        <v>224</v>
      </c>
      <c r="D81" s="115">
        <f>D48+D49</f>
        <v>0</v>
      </c>
      <c r="E81" s="115">
        <f>E48+E49</f>
        <v>0</v>
      </c>
      <c r="F81" s="111"/>
    </row>
    <row r="82" spans="3:6" ht="15" customHeight="1">
      <c r="C82" s="25"/>
      <c r="D82" s="7"/>
      <c r="E82" s="7"/>
      <c r="F82" s="117"/>
    </row>
    <row r="83" spans="1:6" s="33" customFormat="1" ht="15" customHeight="1">
      <c r="A83" s="62" t="s">
        <v>256</v>
      </c>
      <c r="B83" s="63"/>
      <c r="C83" s="64" t="s">
        <v>274</v>
      </c>
      <c r="D83" s="113">
        <f>D7+D41+D65+D73</f>
        <v>20203000</v>
      </c>
      <c r="E83" s="113">
        <f>E7+E41+E65+E73</f>
        <v>9905000</v>
      </c>
      <c r="F83" s="118">
        <f>PRODUCT(E83/D83)*100</f>
        <v>49.02737217244963</v>
      </c>
    </row>
    <row r="84" spans="1:6" s="33" customFormat="1" ht="15" customHeight="1">
      <c r="A84" s="62" t="s">
        <v>257</v>
      </c>
      <c r="B84" s="63"/>
      <c r="C84" s="64" t="s">
        <v>275</v>
      </c>
      <c r="D84" s="113">
        <f>D25+D44+D68+D77</f>
        <v>20203000</v>
      </c>
      <c r="E84" s="113">
        <f>E25+E44+E68+E77</f>
        <v>9905000</v>
      </c>
      <c r="F84" s="118">
        <f>PRODUCT(E84/D84)*100</f>
        <v>49.02737217244963</v>
      </c>
    </row>
    <row r="85" ht="15" customHeight="1">
      <c r="C85" s="25"/>
    </row>
    <row r="86" ht="15" customHeight="1">
      <c r="C86" s="25"/>
    </row>
    <row r="87" ht="15" customHeight="1">
      <c r="C87" s="25"/>
    </row>
    <row r="88" ht="15" customHeight="1">
      <c r="C88" s="25"/>
    </row>
    <row r="89" ht="15" customHeight="1">
      <c r="C89" s="25"/>
    </row>
    <row r="90" ht="15" customHeight="1">
      <c r="C90" s="25"/>
    </row>
    <row r="91" ht="15" customHeight="1">
      <c r="C91" s="25"/>
    </row>
    <row r="92" ht="15" customHeight="1">
      <c r="C92" s="25"/>
    </row>
    <row r="93" ht="15" customHeight="1">
      <c r="C93" s="25"/>
    </row>
    <row r="94" ht="15" customHeight="1">
      <c r="C94" s="25"/>
    </row>
    <row r="95" ht="15" customHeight="1">
      <c r="C95" s="25"/>
    </row>
    <row r="96" ht="15" customHeight="1">
      <c r="C96" s="25"/>
    </row>
    <row r="97" ht="15" customHeight="1">
      <c r="C97" s="25"/>
    </row>
    <row r="98" ht="15" customHeight="1">
      <c r="C98" s="25"/>
    </row>
    <row r="99" ht="15" customHeight="1">
      <c r="C99" s="25"/>
    </row>
    <row r="100" ht="15" customHeight="1">
      <c r="C100" s="25"/>
    </row>
    <row r="101" ht="15" customHeight="1">
      <c r="C101" s="25"/>
    </row>
    <row r="102" ht="15" customHeight="1">
      <c r="C102" s="25"/>
    </row>
    <row r="103" ht="15" customHeight="1">
      <c r="C103" s="25"/>
    </row>
    <row r="104" ht="15" customHeight="1">
      <c r="C104" s="25" t="s">
        <v>1</v>
      </c>
    </row>
    <row r="105" ht="15" customHeight="1">
      <c r="C105" s="25"/>
    </row>
    <row r="106" ht="15" customHeight="1">
      <c r="C106" s="25"/>
    </row>
    <row r="107" spans="2:3" ht="15" customHeight="1">
      <c r="B107" s="51" t="s">
        <v>1</v>
      </c>
      <c r="C107" s="25"/>
    </row>
    <row r="108" spans="1:6" ht="15" customHeight="1">
      <c r="A108" s="168" t="s">
        <v>322</v>
      </c>
      <c r="B108" s="168"/>
      <c r="C108" s="168"/>
      <c r="D108" s="168"/>
      <c r="E108" s="168"/>
      <c r="F108" s="168"/>
    </row>
    <row r="109" spans="1:3" ht="4.5" customHeight="1">
      <c r="A109" s="3"/>
      <c r="B109" s="49"/>
      <c r="C109" s="5"/>
    </row>
    <row r="110" spans="1:6" ht="15" customHeight="1">
      <c r="A110" s="97" t="s">
        <v>94</v>
      </c>
      <c r="B110" s="46" t="s">
        <v>254</v>
      </c>
      <c r="C110" s="166" t="s">
        <v>0</v>
      </c>
      <c r="D110" s="41" t="s">
        <v>349</v>
      </c>
      <c r="E110" s="41" t="s">
        <v>408</v>
      </c>
      <c r="F110" s="46" t="s">
        <v>262</v>
      </c>
    </row>
    <row r="111" spans="1:6" ht="15" customHeight="1">
      <c r="A111" s="98" t="s">
        <v>93</v>
      </c>
      <c r="B111" s="47" t="s">
        <v>253</v>
      </c>
      <c r="C111" s="167"/>
      <c r="D111" s="43" t="s">
        <v>296</v>
      </c>
      <c r="E111" s="43" t="s">
        <v>407</v>
      </c>
      <c r="F111" s="101" t="s">
        <v>409</v>
      </c>
    </row>
    <row r="112" spans="1:6" ht="15" customHeight="1">
      <c r="A112" s="44">
        <v>1</v>
      </c>
      <c r="B112" s="48">
        <v>2</v>
      </c>
      <c r="C112" s="39">
        <v>3</v>
      </c>
      <c r="D112" s="48">
        <v>4</v>
      </c>
      <c r="E112" s="48">
        <v>5</v>
      </c>
      <c r="F112" s="48">
        <v>6</v>
      </c>
    </row>
    <row r="113" spans="1:3" ht="4.5" customHeight="1">
      <c r="A113" s="3" t="s">
        <v>1</v>
      </c>
      <c r="B113" s="49"/>
      <c r="C113" s="5" t="s">
        <v>1</v>
      </c>
    </row>
    <row r="114" spans="1:6" ht="15.75" customHeight="1">
      <c r="A114" s="3" t="s">
        <v>216</v>
      </c>
      <c r="B114" s="169" t="s">
        <v>202</v>
      </c>
      <c r="C114" s="169"/>
      <c r="D114" s="22">
        <f>D116+D142+D199+D202</f>
        <v>9177000</v>
      </c>
      <c r="E114" s="22">
        <f>E116+E142+E199+E202</f>
        <v>9359000</v>
      </c>
      <c r="F114" s="103">
        <f>PRODUCT(E114/D114)*100</f>
        <v>101.98321891685735</v>
      </c>
    </row>
    <row r="115" spans="1:6" ht="5.25" customHeight="1">
      <c r="A115" s="3" t="s">
        <v>1</v>
      </c>
      <c r="B115" s="49"/>
      <c r="C115" s="5" t="s">
        <v>1</v>
      </c>
      <c r="F115" s="103"/>
    </row>
    <row r="116" spans="1:9" ht="18.75" customHeight="1">
      <c r="A116" s="3" t="s">
        <v>2</v>
      </c>
      <c r="B116" s="60">
        <v>710000</v>
      </c>
      <c r="C116" s="5" t="s">
        <v>3</v>
      </c>
      <c r="D116" s="22">
        <f>D117+D120+D124+D129+D132+D139</f>
        <v>6444000</v>
      </c>
      <c r="E116" s="22">
        <f>E117+E120+E124+E129+E132+E139</f>
        <v>6588000</v>
      </c>
      <c r="F116" s="103">
        <f>PRODUCT(E116/D116)*100</f>
        <v>102.23463687150837</v>
      </c>
      <c r="I116" t="s">
        <v>1</v>
      </c>
    </row>
    <row r="117" spans="1:6" ht="15" customHeight="1">
      <c r="A117" s="3" t="s">
        <v>4</v>
      </c>
      <c r="B117" s="50">
        <v>711000</v>
      </c>
      <c r="C117" s="5" t="s">
        <v>204</v>
      </c>
      <c r="D117" s="22">
        <f>D118</f>
        <v>10000</v>
      </c>
      <c r="E117" s="22">
        <f>E118</f>
        <v>10000</v>
      </c>
      <c r="F117" s="103">
        <f>PRODUCT(E117/D117)*100</f>
        <v>100</v>
      </c>
    </row>
    <row r="118" spans="1:6" ht="15" customHeight="1">
      <c r="A118" s="4"/>
      <c r="B118" s="49">
        <v>711113</v>
      </c>
      <c r="C118" s="6" t="s">
        <v>5</v>
      </c>
      <c r="D118" s="7">
        <v>10000</v>
      </c>
      <c r="E118" s="7">
        <v>10000</v>
      </c>
      <c r="F118" s="104">
        <f>PRODUCT(E118/D118)*100</f>
        <v>100</v>
      </c>
    </row>
    <row r="119" spans="1:6" ht="4.5" customHeight="1">
      <c r="A119" s="3" t="s">
        <v>1</v>
      </c>
      <c r="B119" s="49"/>
      <c r="C119" s="5" t="s">
        <v>1</v>
      </c>
      <c r="D119" s="2"/>
      <c r="E119" s="2"/>
      <c r="F119" s="103"/>
    </row>
    <row r="120" spans="1:6" ht="15" customHeight="1">
      <c r="A120" s="3" t="s">
        <v>6</v>
      </c>
      <c r="B120" s="50">
        <v>713000</v>
      </c>
      <c r="C120" s="5" t="s">
        <v>7</v>
      </c>
      <c r="D120" s="22">
        <f>D121+D122</f>
        <v>770000</v>
      </c>
      <c r="E120" s="22">
        <f>E121+E122</f>
        <v>770000</v>
      </c>
      <c r="F120" s="103">
        <f>PRODUCT(E120/D120)*100</f>
        <v>100</v>
      </c>
    </row>
    <row r="121" spans="1:6" ht="15" customHeight="1">
      <c r="A121" s="4"/>
      <c r="B121" s="49">
        <v>713111</v>
      </c>
      <c r="C121" s="6" t="s">
        <v>8</v>
      </c>
      <c r="D121" s="7">
        <v>70000</v>
      </c>
      <c r="E121" s="7">
        <v>70000</v>
      </c>
      <c r="F121" s="104">
        <f>PRODUCT(E121/D121)*100</f>
        <v>100</v>
      </c>
    </row>
    <row r="122" spans="1:6" ht="15" customHeight="1">
      <c r="A122" s="4"/>
      <c r="B122" s="49">
        <v>713113</v>
      </c>
      <c r="C122" s="6" t="s">
        <v>9</v>
      </c>
      <c r="D122" s="7">
        <v>700000</v>
      </c>
      <c r="E122" s="7">
        <v>700000</v>
      </c>
      <c r="F122" s="104">
        <f>PRODUCT(E122/D122)*100</f>
        <v>100</v>
      </c>
    </row>
    <row r="123" spans="1:6" ht="4.5" customHeight="1">
      <c r="A123" s="3" t="s">
        <v>1</v>
      </c>
      <c r="B123" s="49"/>
      <c r="C123" s="5" t="s">
        <v>1</v>
      </c>
      <c r="D123" s="2"/>
      <c r="E123" s="2"/>
      <c r="F123" s="103"/>
    </row>
    <row r="124" spans="1:6" ht="15" customHeight="1">
      <c r="A124" s="3" t="s">
        <v>10</v>
      </c>
      <c r="B124" s="50">
        <v>714000</v>
      </c>
      <c r="C124" s="5" t="s">
        <v>11</v>
      </c>
      <c r="D124" s="22">
        <f>D125+D126+D127</f>
        <v>502000</v>
      </c>
      <c r="E124" s="22">
        <f>E125+E126+E127</f>
        <v>502000</v>
      </c>
      <c r="F124" s="103">
        <f>PRODUCT(E124/D124)*100</f>
        <v>100</v>
      </c>
    </row>
    <row r="125" spans="1:6" ht="15" customHeight="1">
      <c r="A125" s="3"/>
      <c r="B125" s="49">
        <v>714111</v>
      </c>
      <c r="C125" s="6" t="s">
        <v>145</v>
      </c>
      <c r="D125" s="7">
        <v>50000</v>
      </c>
      <c r="E125" s="7">
        <v>50000</v>
      </c>
      <c r="F125" s="104">
        <f>PRODUCT(E125/D125)*100</f>
        <v>100</v>
      </c>
    </row>
    <row r="126" spans="1:6" ht="15" customHeight="1">
      <c r="A126" s="3"/>
      <c r="B126" s="49">
        <v>714112</v>
      </c>
      <c r="C126" s="6" t="s">
        <v>143</v>
      </c>
      <c r="D126" s="7">
        <v>450000</v>
      </c>
      <c r="E126" s="7">
        <v>450000</v>
      </c>
      <c r="F126" s="104">
        <f>PRODUCT(E126/D126)*100</f>
        <v>100</v>
      </c>
    </row>
    <row r="127" spans="1:6" ht="15" customHeight="1">
      <c r="A127" s="3"/>
      <c r="B127" s="49">
        <v>714211</v>
      </c>
      <c r="C127" s="6" t="s">
        <v>365</v>
      </c>
      <c r="D127" s="7">
        <v>2000</v>
      </c>
      <c r="E127" s="7">
        <v>2000</v>
      </c>
      <c r="F127" s="104">
        <f>PRODUCT(E127/D127)*100</f>
        <v>100</v>
      </c>
    </row>
    <row r="128" spans="1:6" ht="4.5" customHeight="1">
      <c r="A128" s="3" t="s">
        <v>1</v>
      </c>
      <c r="B128" s="49"/>
      <c r="C128" s="5" t="s">
        <v>1</v>
      </c>
      <c r="F128" s="104"/>
    </row>
    <row r="129" spans="1:6" ht="15" customHeight="1">
      <c r="A129" s="3" t="s">
        <v>12</v>
      </c>
      <c r="B129" s="50">
        <v>717000</v>
      </c>
      <c r="C129" s="30" t="s">
        <v>141</v>
      </c>
      <c r="D129" s="22">
        <f>D130</f>
        <v>5150000</v>
      </c>
      <c r="E129" s="22">
        <f>E130</f>
        <v>5294000</v>
      </c>
      <c r="F129" s="103">
        <f>PRODUCT(E129/D129)*100</f>
        <v>102.79611650485437</v>
      </c>
    </row>
    <row r="130" spans="1:6" ht="15" customHeight="1">
      <c r="A130" s="3"/>
      <c r="B130" s="49">
        <v>717111</v>
      </c>
      <c r="C130" s="8" t="s">
        <v>141</v>
      </c>
      <c r="D130" s="7">
        <v>5150000</v>
      </c>
      <c r="E130" s="7">
        <v>5294000</v>
      </c>
      <c r="F130" s="104">
        <f>PRODUCT(E130/D130)*100</f>
        <v>102.79611650485437</v>
      </c>
    </row>
    <row r="131" spans="1:6" ht="4.5" customHeight="1">
      <c r="A131" s="3" t="s">
        <v>1</v>
      </c>
      <c r="B131" s="49"/>
      <c r="C131" s="5" t="s">
        <v>1</v>
      </c>
      <c r="F131" s="104"/>
    </row>
    <row r="132" spans="1:6" ht="15" customHeight="1">
      <c r="A132" s="3" t="s">
        <v>13</v>
      </c>
      <c r="B132" s="50">
        <v>715000</v>
      </c>
      <c r="C132" s="5" t="s">
        <v>205</v>
      </c>
      <c r="D132" s="22">
        <f>D133+D134+D135+D136+D137</f>
        <v>2000</v>
      </c>
      <c r="E132" s="22">
        <f>E133+E134+E135+E136+E137</f>
        <v>2000</v>
      </c>
      <c r="F132" s="103">
        <f aca="true" t="shared" si="3" ref="F132:F137">PRODUCT(E132/D132)*100</f>
        <v>100</v>
      </c>
    </row>
    <row r="133" spans="1:6" ht="15" customHeight="1">
      <c r="A133" s="4"/>
      <c r="B133" s="49">
        <v>715111</v>
      </c>
      <c r="C133" s="6" t="s">
        <v>14</v>
      </c>
      <c r="D133" s="7">
        <v>100</v>
      </c>
      <c r="E133" s="7">
        <v>100</v>
      </c>
      <c r="F133" s="104">
        <f t="shared" si="3"/>
        <v>100</v>
      </c>
    </row>
    <row r="134" spans="1:6" ht="15" customHeight="1">
      <c r="A134" s="4"/>
      <c r="B134" s="49">
        <v>715112</v>
      </c>
      <c r="C134" s="6" t="s">
        <v>15</v>
      </c>
      <c r="D134" s="7">
        <v>100</v>
      </c>
      <c r="E134" s="7">
        <v>100</v>
      </c>
      <c r="F134" s="104">
        <f t="shared" si="3"/>
        <v>100</v>
      </c>
    </row>
    <row r="135" spans="1:6" ht="15" customHeight="1">
      <c r="A135" s="4"/>
      <c r="B135" s="49">
        <v>715113</v>
      </c>
      <c r="C135" s="6" t="s">
        <v>293</v>
      </c>
      <c r="D135" s="7">
        <v>700</v>
      </c>
      <c r="E135" s="7">
        <v>700</v>
      </c>
      <c r="F135" s="104">
        <f t="shared" si="3"/>
        <v>100</v>
      </c>
    </row>
    <row r="136" spans="1:6" ht="15" customHeight="1">
      <c r="A136" s="4"/>
      <c r="B136" s="49">
        <v>715115</v>
      </c>
      <c r="C136" s="6" t="s">
        <v>196</v>
      </c>
      <c r="D136" s="7">
        <v>100</v>
      </c>
      <c r="E136" s="7">
        <v>100</v>
      </c>
      <c r="F136" s="104">
        <f t="shared" si="3"/>
        <v>100</v>
      </c>
    </row>
    <row r="137" spans="1:6" ht="15" customHeight="1">
      <c r="A137" s="4"/>
      <c r="B137" s="49">
        <v>715211</v>
      </c>
      <c r="C137" s="6" t="s">
        <v>242</v>
      </c>
      <c r="D137" s="7">
        <v>1000</v>
      </c>
      <c r="E137" s="7">
        <v>1000</v>
      </c>
      <c r="F137" s="104">
        <f t="shared" si="3"/>
        <v>100</v>
      </c>
    </row>
    <row r="138" spans="1:6" ht="4.5" customHeight="1">
      <c r="A138" s="3" t="s">
        <v>1</v>
      </c>
      <c r="B138" s="49"/>
      <c r="C138" s="5" t="s">
        <v>1</v>
      </c>
      <c r="F138" s="104"/>
    </row>
    <row r="139" spans="1:6" ht="15" customHeight="1">
      <c r="A139" s="3" t="s">
        <v>16</v>
      </c>
      <c r="B139" s="50">
        <v>719000</v>
      </c>
      <c r="C139" s="5" t="s">
        <v>206</v>
      </c>
      <c r="D139" s="22">
        <f>D140</f>
        <v>10000</v>
      </c>
      <c r="E139" s="22">
        <f>E140</f>
        <v>10000</v>
      </c>
      <c r="F139" s="103">
        <f>PRODUCT(E139/D139)*100</f>
        <v>100</v>
      </c>
    </row>
    <row r="140" spans="1:6" ht="15" customHeight="1">
      <c r="A140" s="4"/>
      <c r="B140" s="49">
        <v>719113</v>
      </c>
      <c r="C140" s="6" t="s">
        <v>17</v>
      </c>
      <c r="D140" s="7">
        <v>10000</v>
      </c>
      <c r="E140" s="7">
        <v>10000</v>
      </c>
      <c r="F140" s="104">
        <f>PRODUCT(E140/D140)*100</f>
        <v>100</v>
      </c>
    </row>
    <row r="141" spans="1:6" ht="5.25" customHeight="1">
      <c r="A141" s="3" t="s">
        <v>1</v>
      </c>
      <c r="B141" s="49"/>
      <c r="C141" s="5" t="s">
        <v>1</v>
      </c>
      <c r="F141" s="104"/>
    </row>
    <row r="142" spans="1:6" ht="18.75" customHeight="1">
      <c r="A142" s="3" t="s">
        <v>18</v>
      </c>
      <c r="B142" s="60">
        <v>720000</v>
      </c>
      <c r="C142" s="5" t="s">
        <v>19</v>
      </c>
      <c r="D142" s="22">
        <f>D143+D148+D151+D171+D188+D193+D196</f>
        <v>2313000</v>
      </c>
      <c r="E142" s="22">
        <f>E143+E148+E151+E171+E188+E193+E196</f>
        <v>2351000</v>
      </c>
      <c r="F142" s="103">
        <f>PRODUCT(E142/D142)*100</f>
        <v>101.64288802421098</v>
      </c>
    </row>
    <row r="143" spans="1:6" ht="15" customHeight="1">
      <c r="A143" s="3" t="s">
        <v>20</v>
      </c>
      <c r="B143" s="50">
        <v>721000</v>
      </c>
      <c r="C143" s="5" t="s">
        <v>226</v>
      </c>
      <c r="D143" s="22">
        <f>D144+D145+D146</f>
        <v>420000</v>
      </c>
      <c r="E143" s="22">
        <f>E144+E145+E146</f>
        <v>430000</v>
      </c>
      <c r="F143" s="103">
        <f>PRODUCT(E143/D143)*100</f>
        <v>102.38095238095238</v>
      </c>
    </row>
    <row r="144" spans="1:6" ht="15" customHeight="1">
      <c r="A144" s="4"/>
      <c r="B144" s="49">
        <v>721222</v>
      </c>
      <c r="C144" s="6" t="s">
        <v>21</v>
      </c>
      <c r="D144" s="7">
        <v>90000</v>
      </c>
      <c r="E144" s="7">
        <v>100000</v>
      </c>
      <c r="F144" s="104">
        <f>PRODUCT(E144/D144)*100</f>
        <v>111.11111111111111</v>
      </c>
    </row>
    <row r="145" spans="1:6" ht="15" customHeight="1">
      <c r="A145" s="4"/>
      <c r="B145" s="49">
        <v>721223</v>
      </c>
      <c r="C145" s="6" t="s">
        <v>22</v>
      </c>
      <c r="D145" s="7">
        <v>250000</v>
      </c>
      <c r="E145" s="7">
        <v>250000</v>
      </c>
      <c r="F145" s="104">
        <f>PRODUCT(E145/D145)*100</f>
        <v>100</v>
      </c>
    </row>
    <row r="146" spans="1:6" ht="15" customHeight="1">
      <c r="A146" s="4"/>
      <c r="B146" s="49">
        <v>721224</v>
      </c>
      <c r="C146" s="6" t="s">
        <v>147</v>
      </c>
      <c r="D146" s="7">
        <v>80000</v>
      </c>
      <c r="E146" s="7">
        <v>80000</v>
      </c>
      <c r="F146" s="104">
        <f>PRODUCT(E146/D146)*100</f>
        <v>100</v>
      </c>
    </row>
    <row r="147" spans="1:6" ht="4.5" customHeight="1">
      <c r="A147" s="3" t="s">
        <v>1</v>
      </c>
      <c r="B147" s="49"/>
      <c r="C147" s="5" t="s">
        <v>1</v>
      </c>
      <c r="F147" s="104"/>
    </row>
    <row r="148" spans="1:6" ht="15" customHeight="1">
      <c r="A148" s="3" t="s">
        <v>243</v>
      </c>
      <c r="B148" s="50">
        <v>722000</v>
      </c>
      <c r="C148" s="5" t="s">
        <v>23</v>
      </c>
      <c r="D148" s="22">
        <f>D149</f>
        <v>90000</v>
      </c>
      <c r="E148" s="22">
        <f>E149</f>
        <v>90000</v>
      </c>
      <c r="F148" s="103">
        <f>PRODUCT(E148/D148)*100</f>
        <v>100</v>
      </c>
    </row>
    <row r="149" spans="1:6" ht="15" customHeight="1">
      <c r="A149" s="4"/>
      <c r="B149" s="49">
        <v>722121</v>
      </c>
      <c r="C149" s="6" t="s">
        <v>24</v>
      </c>
      <c r="D149" s="7">
        <v>90000</v>
      </c>
      <c r="E149" s="7">
        <v>90000</v>
      </c>
      <c r="F149" s="104">
        <f>PRODUCT(E149/D149)*100</f>
        <v>100</v>
      </c>
    </row>
    <row r="150" spans="1:6" ht="4.5" customHeight="1">
      <c r="A150" s="3" t="s">
        <v>1</v>
      </c>
      <c r="B150" s="49"/>
      <c r="C150" s="5" t="s">
        <v>1</v>
      </c>
      <c r="F150" s="104"/>
    </row>
    <row r="151" spans="1:6" ht="15" customHeight="1">
      <c r="A151" s="3" t="s">
        <v>25</v>
      </c>
      <c r="B151" s="50">
        <v>722000</v>
      </c>
      <c r="C151" s="5" t="s">
        <v>26</v>
      </c>
      <c r="D151" s="22">
        <f>D152+D153+D154+D155+D156</f>
        <v>336000</v>
      </c>
      <c r="E151" s="22">
        <f>E152+E153+E154+E155+E156</f>
        <v>336000</v>
      </c>
      <c r="F151" s="103">
        <f aca="true" t="shared" si="4" ref="F151:F156">PRODUCT(E151/D151)*100</f>
        <v>100</v>
      </c>
    </row>
    <row r="152" spans="1:6" ht="15" customHeight="1">
      <c r="A152" s="4"/>
      <c r="B152" s="49">
        <v>722312</v>
      </c>
      <c r="C152" s="6" t="s">
        <v>27</v>
      </c>
      <c r="D152" s="7">
        <v>290000</v>
      </c>
      <c r="E152" s="7">
        <v>290000</v>
      </c>
      <c r="F152" s="104">
        <f t="shared" si="4"/>
        <v>100</v>
      </c>
    </row>
    <row r="153" spans="1:6" ht="15" customHeight="1">
      <c r="A153" s="4"/>
      <c r="B153" s="49">
        <v>722317</v>
      </c>
      <c r="C153" s="6" t="s">
        <v>197</v>
      </c>
      <c r="D153" s="7">
        <v>1000</v>
      </c>
      <c r="E153" s="7">
        <v>1000</v>
      </c>
      <c r="F153" s="104">
        <f t="shared" si="4"/>
        <v>100</v>
      </c>
    </row>
    <row r="154" spans="1:6" ht="15" customHeight="1">
      <c r="A154" s="4"/>
      <c r="B154" s="49">
        <v>722318</v>
      </c>
      <c r="C154" s="6" t="s">
        <v>148</v>
      </c>
      <c r="D154" s="7">
        <v>3000</v>
      </c>
      <c r="E154" s="7">
        <v>3000</v>
      </c>
      <c r="F154" s="104">
        <f t="shared" si="4"/>
        <v>100</v>
      </c>
    </row>
    <row r="155" spans="1:6" ht="15" customHeight="1">
      <c r="A155" s="4"/>
      <c r="B155" s="49">
        <v>722319</v>
      </c>
      <c r="C155" s="6" t="s">
        <v>28</v>
      </c>
      <c r="D155" s="7">
        <v>40000</v>
      </c>
      <c r="E155" s="7">
        <v>40000</v>
      </c>
      <c r="F155" s="104">
        <f t="shared" si="4"/>
        <v>100</v>
      </c>
    </row>
    <row r="156" spans="1:6" ht="15" customHeight="1">
      <c r="A156" s="4"/>
      <c r="B156" s="49">
        <v>722391</v>
      </c>
      <c r="C156" s="6" t="s">
        <v>375</v>
      </c>
      <c r="D156" s="7">
        <v>2000</v>
      </c>
      <c r="E156" s="7">
        <v>2000</v>
      </c>
      <c r="F156" s="104">
        <f t="shared" si="4"/>
        <v>100</v>
      </c>
    </row>
    <row r="157" spans="1:6" ht="15" customHeight="1">
      <c r="A157" s="4"/>
      <c r="B157" s="49"/>
      <c r="C157" s="6"/>
      <c r="D157" s="7"/>
      <c r="E157" s="7"/>
      <c r="F157" s="104"/>
    </row>
    <row r="158" spans="1:6" ht="15" customHeight="1">
      <c r="A158" s="4"/>
      <c r="B158" s="49"/>
      <c r="C158" s="6"/>
      <c r="D158" s="7"/>
      <c r="E158" s="7"/>
      <c r="F158" s="104"/>
    </row>
    <row r="159" spans="1:6" ht="15" customHeight="1">
      <c r="A159" s="4"/>
      <c r="B159" s="49"/>
      <c r="C159" s="6"/>
      <c r="D159" s="7"/>
      <c r="E159" s="7"/>
      <c r="F159" s="104"/>
    </row>
    <row r="160" spans="1:6" ht="15" customHeight="1">
      <c r="A160" s="4"/>
      <c r="B160" s="49"/>
      <c r="C160" s="6"/>
      <c r="D160" s="7"/>
      <c r="E160" s="7"/>
      <c r="F160" s="104"/>
    </row>
    <row r="161" spans="1:6" ht="15" customHeight="1">
      <c r="A161" s="4"/>
      <c r="B161" s="49"/>
      <c r="C161" s="6"/>
      <c r="D161" s="7"/>
      <c r="E161" s="7"/>
      <c r="F161" s="104"/>
    </row>
    <row r="162" spans="1:6" ht="15" customHeight="1">
      <c r="A162" s="4"/>
      <c r="B162" s="49"/>
      <c r="C162" s="6"/>
      <c r="D162" s="7"/>
      <c r="E162" s="7"/>
      <c r="F162" s="104"/>
    </row>
    <row r="163" spans="1:6" ht="15" customHeight="1">
      <c r="A163" s="4"/>
      <c r="B163" s="49"/>
      <c r="C163" s="6"/>
      <c r="D163" s="7"/>
      <c r="E163" s="7"/>
      <c r="F163" s="104"/>
    </row>
    <row r="164" spans="1:6" ht="15" customHeight="1">
      <c r="A164" s="4"/>
      <c r="B164" s="49"/>
      <c r="C164" s="6"/>
      <c r="D164" s="7"/>
      <c r="E164" s="7"/>
      <c r="F164" s="104"/>
    </row>
    <row r="165" spans="1:6" ht="15" customHeight="1">
      <c r="A165" s="4"/>
      <c r="B165" s="49"/>
      <c r="C165" s="6"/>
      <c r="D165" s="7"/>
      <c r="E165" s="7"/>
      <c r="F165" s="104"/>
    </row>
    <row r="166" spans="1:6" ht="15" customHeight="1">
      <c r="A166" s="4"/>
      <c r="B166" s="49"/>
      <c r="C166" s="6"/>
      <c r="D166" s="7"/>
      <c r="E166" s="7"/>
      <c r="F166" s="104"/>
    </row>
    <row r="167" spans="1:6" ht="15" customHeight="1">
      <c r="A167" s="97" t="s">
        <v>94</v>
      </c>
      <c r="B167" s="46" t="s">
        <v>254</v>
      </c>
      <c r="C167" s="166" t="s">
        <v>0</v>
      </c>
      <c r="D167" s="41" t="s">
        <v>349</v>
      </c>
      <c r="E167" s="41" t="s">
        <v>408</v>
      </c>
      <c r="F167" s="46" t="s">
        <v>262</v>
      </c>
    </row>
    <row r="168" spans="1:6" ht="15" customHeight="1">
      <c r="A168" s="98" t="s">
        <v>93</v>
      </c>
      <c r="B168" s="47" t="s">
        <v>253</v>
      </c>
      <c r="C168" s="167"/>
      <c r="D168" s="43" t="s">
        <v>296</v>
      </c>
      <c r="E168" s="43" t="s">
        <v>407</v>
      </c>
      <c r="F168" s="101" t="s">
        <v>409</v>
      </c>
    </row>
    <row r="169" spans="1:6" ht="15" customHeight="1">
      <c r="A169" s="44">
        <v>1</v>
      </c>
      <c r="B169" s="48">
        <v>2</v>
      </c>
      <c r="C169" s="39">
        <v>3</v>
      </c>
      <c r="D169" s="48">
        <v>4</v>
      </c>
      <c r="E169" s="48">
        <v>5</v>
      </c>
      <c r="F169" s="48">
        <v>6</v>
      </c>
    </row>
    <row r="170" spans="1:3" ht="4.5" customHeight="1">
      <c r="A170" s="3" t="s">
        <v>1</v>
      </c>
      <c r="B170" s="49"/>
      <c r="C170" s="5" t="s">
        <v>1</v>
      </c>
    </row>
    <row r="171" spans="1:6" ht="15" customHeight="1">
      <c r="A171" s="3" t="s">
        <v>29</v>
      </c>
      <c r="B171" s="50">
        <v>722000</v>
      </c>
      <c r="C171" s="5" t="s">
        <v>30</v>
      </c>
      <c r="D171" s="22">
        <f>D172+D173+D174+D175+D176+D177+D178+D179+D180+D181+D182+D183+D184+D185+D186</f>
        <v>1197000</v>
      </c>
      <c r="E171" s="22">
        <f>E172+E173+E174+E175+E176+E177+E178+E179+E180+E181+E182+E183+E184+E185+E186</f>
        <v>1207000</v>
      </c>
      <c r="F171" s="111">
        <f aca="true" t="shared" si="5" ref="F171:F186">PRODUCT(E171/D171)*100</f>
        <v>100.83542188805347</v>
      </c>
    </row>
    <row r="172" spans="1:6" ht="15" customHeight="1">
      <c r="A172" s="4"/>
      <c r="B172" s="49">
        <v>722411</v>
      </c>
      <c r="C172" s="6" t="s">
        <v>31</v>
      </c>
      <c r="D172" s="7">
        <v>275000</v>
      </c>
      <c r="E172" s="7">
        <v>275000</v>
      </c>
      <c r="F172" s="110">
        <f t="shared" si="5"/>
        <v>100</v>
      </c>
    </row>
    <row r="173" spans="1:6" ht="15" customHeight="1">
      <c r="A173" s="4"/>
      <c r="B173" s="49">
        <v>722424</v>
      </c>
      <c r="C173" s="6" t="s">
        <v>32</v>
      </c>
      <c r="D173" s="7">
        <v>30000</v>
      </c>
      <c r="E173" s="7">
        <v>30000</v>
      </c>
      <c r="F173" s="110">
        <f t="shared" si="5"/>
        <v>100</v>
      </c>
    </row>
    <row r="174" spans="1:6" ht="15" customHeight="1">
      <c r="A174" s="4"/>
      <c r="B174" s="49">
        <v>722425</v>
      </c>
      <c r="C174" s="6" t="s">
        <v>33</v>
      </c>
      <c r="D174" s="7">
        <v>30000</v>
      </c>
      <c r="E174" s="7">
        <v>30000</v>
      </c>
      <c r="F174" s="110">
        <f t="shared" si="5"/>
        <v>100</v>
      </c>
    </row>
    <row r="175" spans="1:6" ht="15" customHeight="1">
      <c r="A175" s="4"/>
      <c r="B175" s="49">
        <v>722435</v>
      </c>
      <c r="C175" s="6" t="s">
        <v>304</v>
      </c>
      <c r="D175" s="7">
        <v>300000</v>
      </c>
      <c r="E175" s="7">
        <v>300000</v>
      </c>
      <c r="F175" s="110">
        <f t="shared" si="5"/>
        <v>100</v>
      </c>
    </row>
    <row r="176" spans="1:6" ht="15" customHeight="1">
      <c r="A176" s="4"/>
      <c r="B176" s="49">
        <v>722437</v>
      </c>
      <c r="C176" s="6" t="s">
        <v>198</v>
      </c>
      <c r="D176" s="7">
        <v>20000</v>
      </c>
      <c r="E176" s="7">
        <v>20000</v>
      </c>
      <c r="F176" s="110">
        <f t="shared" si="5"/>
        <v>100</v>
      </c>
    </row>
    <row r="177" spans="1:6" ht="15" customHeight="1">
      <c r="A177" s="4"/>
      <c r="B177" s="49">
        <v>722442</v>
      </c>
      <c r="C177" s="6" t="s">
        <v>89</v>
      </c>
      <c r="D177" s="7">
        <v>10000</v>
      </c>
      <c r="E177" s="7">
        <v>10000</v>
      </c>
      <c r="F177" s="110">
        <f t="shared" si="5"/>
        <v>100</v>
      </c>
    </row>
    <row r="178" spans="1:6" ht="15" customHeight="1">
      <c r="A178" s="4"/>
      <c r="B178" s="49">
        <v>722446</v>
      </c>
      <c r="C178" s="6" t="s">
        <v>248</v>
      </c>
      <c r="D178" s="7">
        <v>40000</v>
      </c>
      <c r="E178" s="7">
        <v>40000</v>
      </c>
      <c r="F178" s="110">
        <f t="shared" si="5"/>
        <v>100</v>
      </c>
    </row>
    <row r="179" spans="1:6" ht="15" customHeight="1">
      <c r="A179" s="4"/>
      <c r="B179" s="49">
        <v>722447</v>
      </c>
      <c r="C179" s="6" t="s">
        <v>90</v>
      </c>
      <c r="D179" s="7">
        <v>40000</v>
      </c>
      <c r="E179" s="7">
        <v>40000</v>
      </c>
      <c r="F179" s="110">
        <f t="shared" si="5"/>
        <v>100</v>
      </c>
    </row>
    <row r="180" spans="1:6" ht="15" customHeight="1">
      <c r="A180" s="4"/>
      <c r="B180" s="49">
        <v>722449</v>
      </c>
      <c r="C180" s="6" t="s">
        <v>297</v>
      </c>
      <c r="D180" s="7">
        <v>3000</v>
      </c>
      <c r="E180" s="7">
        <v>3000</v>
      </c>
      <c r="F180" s="110">
        <f t="shared" si="5"/>
        <v>100</v>
      </c>
    </row>
    <row r="181" spans="1:6" ht="15" customHeight="1">
      <c r="A181" s="4"/>
      <c r="B181" s="49">
        <v>722457</v>
      </c>
      <c r="C181" s="6" t="s">
        <v>146</v>
      </c>
      <c r="D181" s="7">
        <v>6000</v>
      </c>
      <c r="E181" s="7">
        <v>6000</v>
      </c>
      <c r="F181" s="110">
        <f t="shared" si="5"/>
        <v>100</v>
      </c>
    </row>
    <row r="182" spans="1:6" ht="15" customHeight="1">
      <c r="A182" s="4"/>
      <c r="B182" s="49">
        <v>722461</v>
      </c>
      <c r="C182" s="6" t="s">
        <v>128</v>
      </c>
      <c r="D182" s="7">
        <v>225000</v>
      </c>
      <c r="E182" s="7">
        <v>235000</v>
      </c>
      <c r="F182" s="110">
        <f t="shared" si="5"/>
        <v>104.44444444444446</v>
      </c>
    </row>
    <row r="183" spans="1:6" ht="15" customHeight="1">
      <c r="A183" s="4"/>
      <c r="B183" s="49">
        <v>722463</v>
      </c>
      <c r="C183" s="6" t="s">
        <v>34</v>
      </c>
      <c r="D183" s="7">
        <v>100000</v>
      </c>
      <c r="E183" s="7">
        <v>100000</v>
      </c>
      <c r="F183" s="121">
        <f t="shared" si="5"/>
        <v>100</v>
      </c>
    </row>
    <row r="184" spans="1:6" ht="15" customHeight="1">
      <c r="A184" s="4"/>
      <c r="B184" s="49">
        <v>722465</v>
      </c>
      <c r="C184" s="6" t="s">
        <v>142</v>
      </c>
      <c r="D184" s="7">
        <v>3000</v>
      </c>
      <c r="E184" s="7">
        <v>3000</v>
      </c>
      <c r="F184" s="110">
        <f t="shared" si="5"/>
        <v>100</v>
      </c>
    </row>
    <row r="185" spans="1:6" ht="15" customHeight="1">
      <c r="A185" s="4"/>
      <c r="B185" s="49">
        <v>722467</v>
      </c>
      <c r="C185" s="6" t="s">
        <v>299</v>
      </c>
      <c r="D185" s="7">
        <v>70000</v>
      </c>
      <c r="E185" s="7">
        <v>70000</v>
      </c>
      <c r="F185" s="110">
        <f t="shared" si="5"/>
        <v>100</v>
      </c>
    </row>
    <row r="186" spans="1:6" ht="15" customHeight="1">
      <c r="A186" s="4"/>
      <c r="B186" s="49">
        <v>722491</v>
      </c>
      <c r="C186" s="6" t="s">
        <v>267</v>
      </c>
      <c r="D186" s="7">
        <v>45000</v>
      </c>
      <c r="E186" s="7">
        <v>45000</v>
      </c>
      <c r="F186" s="121">
        <f t="shared" si="5"/>
        <v>100</v>
      </c>
    </row>
    <row r="187" spans="1:6" ht="4.5" customHeight="1">
      <c r="A187" s="3" t="s">
        <v>1</v>
      </c>
      <c r="B187" s="49"/>
      <c r="C187" s="5" t="s">
        <v>1</v>
      </c>
      <c r="F187" s="110"/>
    </row>
    <row r="188" spans="1:6" ht="15" customHeight="1">
      <c r="A188" s="3" t="s">
        <v>35</v>
      </c>
      <c r="B188" s="50">
        <v>722000</v>
      </c>
      <c r="C188" s="5" t="s">
        <v>36</v>
      </c>
      <c r="D188" s="22">
        <f>D189+D190+D191</f>
        <v>40000</v>
      </c>
      <c r="E188" s="22">
        <f>E189+E190+E191</f>
        <v>40000</v>
      </c>
      <c r="F188" s="111">
        <f>PRODUCT(E188/D188)*100</f>
        <v>100</v>
      </c>
    </row>
    <row r="189" spans="1:6" s="29" customFormat="1" ht="15" customHeight="1">
      <c r="A189" s="4"/>
      <c r="B189" s="49">
        <v>722521</v>
      </c>
      <c r="C189" s="6" t="s">
        <v>268</v>
      </c>
      <c r="D189" s="92">
        <v>15000</v>
      </c>
      <c r="E189" s="92">
        <v>15000</v>
      </c>
      <c r="F189" s="121">
        <f>PRODUCT(E189/D189)*100</f>
        <v>100</v>
      </c>
    </row>
    <row r="190" spans="1:6" ht="15" customHeight="1">
      <c r="A190" s="4"/>
      <c r="B190" s="49">
        <v>722591</v>
      </c>
      <c r="C190" s="6" t="s">
        <v>244</v>
      </c>
      <c r="D190" s="7">
        <v>20000</v>
      </c>
      <c r="E190" s="7">
        <v>20000</v>
      </c>
      <c r="F190" s="110">
        <f>PRODUCT(E190/D190)*100</f>
        <v>100</v>
      </c>
    </row>
    <row r="191" spans="1:6" ht="15" customHeight="1">
      <c r="A191" s="4"/>
      <c r="B191" s="49">
        <v>722591</v>
      </c>
      <c r="C191" s="6" t="s">
        <v>200</v>
      </c>
      <c r="D191" s="7">
        <v>5000</v>
      </c>
      <c r="E191" s="7">
        <v>5000</v>
      </c>
      <c r="F191" s="110">
        <f>PRODUCT(E191/D191)*100</f>
        <v>100</v>
      </c>
    </row>
    <row r="192" spans="1:6" ht="4.5" customHeight="1">
      <c r="A192" s="3" t="s">
        <v>1</v>
      </c>
      <c r="B192" s="49"/>
      <c r="C192" s="5" t="s">
        <v>1</v>
      </c>
      <c r="F192" s="110"/>
    </row>
    <row r="193" spans="1:6" ht="15" customHeight="1">
      <c r="A193" s="3" t="s">
        <v>43</v>
      </c>
      <c r="B193" s="50">
        <v>723000</v>
      </c>
      <c r="C193" s="5" t="s">
        <v>44</v>
      </c>
      <c r="D193" s="9">
        <f>D194</f>
        <v>10000</v>
      </c>
      <c r="E193" s="9">
        <f>E194</f>
        <v>10000</v>
      </c>
      <c r="F193" s="111">
        <f>PRODUCT(E193/D193)*100</f>
        <v>100</v>
      </c>
    </row>
    <row r="194" spans="1:6" ht="15" customHeight="1">
      <c r="A194" s="3"/>
      <c r="B194" s="49">
        <v>723121</v>
      </c>
      <c r="C194" s="6" t="s">
        <v>45</v>
      </c>
      <c r="D194" s="7">
        <v>10000</v>
      </c>
      <c r="E194" s="7">
        <v>10000</v>
      </c>
      <c r="F194" s="110">
        <f>PRODUCT(E194/D194)*100</f>
        <v>100</v>
      </c>
    </row>
    <row r="195" spans="1:6" ht="6" customHeight="1">
      <c r="A195" s="4"/>
      <c r="B195" s="49"/>
      <c r="C195" s="6"/>
      <c r="F195" s="110"/>
    </row>
    <row r="196" spans="1:6" ht="15" customHeight="1">
      <c r="A196" s="3" t="s">
        <v>37</v>
      </c>
      <c r="B196" s="50">
        <v>729000</v>
      </c>
      <c r="C196" s="5" t="s">
        <v>38</v>
      </c>
      <c r="D196" s="22">
        <f>D197</f>
        <v>220000</v>
      </c>
      <c r="E196" s="22">
        <f>E197</f>
        <v>238000</v>
      </c>
      <c r="F196" s="111">
        <f>PRODUCT(E196/D196)*100</f>
        <v>108.18181818181817</v>
      </c>
    </row>
    <row r="197" spans="1:6" ht="15" customHeight="1">
      <c r="A197" s="4"/>
      <c r="B197" s="49">
        <v>729124</v>
      </c>
      <c r="C197" s="6" t="s">
        <v>39</v>
      </c>
      <c r="D197" s="7">
        <v>220000</v>
      </c>
      <c r="E197" s="7">
        <v>238000</v>
      </c>
      <c r="F197" s="110">
        <f>PRODUCT(E197/D197)*100</f>
        <v>108.18181818181817</v>
      </c>
    </row>
    <row r="198" spans="1:6" ht="6" customHeight="1">
      <c r="A198" s="4"/>
      <c r="B198" s="49"/>
      <c r="C198" s="6"/>
      <c r="F198" s="110"/>
    </row>
    <row r="199" spans="1:6" s="28" customFormat="1" ht="15" customHeight="1">
      <c r="A199" s="3" t="s">
        <v>40</v>
      </c>
      <c r="B199" s="50">
        <v>730000</v>
      </c>
      <c r="C199" s="5" t="s">
        <v>250</v>
      </c>
      <c r="D199" s="9"/>
      <c r="E199" s="9"/>
      <c r="F199" s="111"/>
    </row>
    <row r="200" spans="1:6" ht="15" customHeight="1">
      <c r="A200" s="4"/>
      <c r="B200" s="49">
        <v>731200</v>
      </c>
      <c r="C200" s="6" t="s">
        <v>251</v>
      </c>
      <c r="D200" s="7"/>
      <c r="E200" s="7"/>
      <c r="F200" s="110"/>
    </row>
    <row r="201" spans="1:6" ht="6" customHeight="1">
      <c r="A201" s="4"/>
      <c r="B201" s="49"/>
      <c r="C201" s="6"/>
      <c r="F201" s="110"/>
    </row>
    <row r="202" spans="1:6" s="28" customFormat="1" ht="15" customHeight="1">
      <c r="A202" s="3" t="s">
        <v>41</v>
      </c>
      <c r="B202" s="50">
        <v>780000</v>
      </c>
      <c r="C202" s="5" t="s">
        <v>325</v>
      </c>
      <c r="D202" s="9">
        <f>D203</f>
        <v>420000</v>
      </c>
      <c r="E202" s="9">
        <f>E203</f>
        <v>420000</v>
      </c>
      <c r="F202" s="111">
        <f>PRODUCT(E202/D202)*100</f>
        <v>100</v>
      </c>
    </row>
    <row r="203" spans="1:6" ht="15" customHeight="1">
      <c r="A203" s="4"/>
      <c r="B203" s="49">
        <v>787200</v>
      </c>
      <c r="C203" s="6" t="s">
        <v>318</v>
      </c>
      <c r="D203" s="7">
        <v>420000</v>
      </c>
      <c r="E203" s="7">
        <v>420000</v>
      </c>
      <c r="F203" s="121">
        <f>PRODUCT(E203/D203)*100</f>
        <v>100</v>
      </c>
    </row>
    <row r="204" spans="1:6" ht="6" customHeight="1">
      <c r="A204" s="4"/>
      <c r="B204" s="49"/>
      <c r="C204" s="6"/>
      <c r="F204" s="110"/>
    </row>
    <row r="205" spans="1:6" ht="18.75" customHeight="1">
      <c r="A205" s="3" t="s">
        <v>252</v>
      </c>
      <c r="B205" s="169" t="s">
        <v>227</v>
      </c>
      <c r="C205" s="169"/>
      <c r="D205" s="22">
        <f>D206+D209</f>
        <v>230000</v>
      </c>
      <c r="E205" s="22">
        <f>E206+E209</f>
        <v>230000</v>
      </c>
      <c r="F205" s="111">
        <f>PRODUCT(E205/D205)*100</f>
        <v>100</v>
      </c>
    </row>
    <row r="206" spans="1:8" s="1" customFormat="1" ht="15" customHeight="1">
      <c r="A206" s="11" t="s">
        <v>2</v>
      </c>
      <c r="B206" s="52">
        <v>811000</v>
      </c>
      <c r="C206" s="93" t="s">
        <v>245</v>
      </c>
      <c r="D206" s="76">
        <f>D207</f>
        <v>80000</v>
      </c>
      <c r="E206" s="76">
        <f>E207</f>
        <v>80000</v>
      </c>
      <c r="F206" s="111">
        <f>PRODUCT(E206/D206)*100</f>
        <v>100</v>
      </c>
      <c r="H206" s="1" t="s">
        <v>1</v>
      </c>
    </row>
    <row r="207" spans="1:6" s="1" customFormat="1" ht="15" customHeight="1">
      <c r="A207" s="11"/>
      <c r="B207" s="75">
        <v>811100</v>
      </c>
      <c r="C207" s="74" t="s">
        <v>246</v>
      </c>
      <c r="D207" s="94">
        <v>80000</v>
      </c>
      <c r="E207" s="94">
        <v>80000</v>
      </c>
      <c r="F207" s="110">
        <f>PRODUCT(E207/D207)*100</f>
        <v>100</v>
      </c>
    </row>
    <row r="208" spans="1:6" ht="6" customHeight="1">
      <c r="A208" s="4"/>
      <c r="B208" s="49"/>
      <c r="C208" s="6"/>
      <c r="F208" s="110"/>
    </row>
    <row r="209" spans="1:6" s="1" customFormat="1" ht="15" customHeight="1">
      <c r="A209" s="11" t="s">
        <v>18</v>
      </c>
      <c r="B209" s="52">
        <v>813000</v>
      </c>
      <c r="C209" s="93" t="s">
        <v>326</v>
      </c>
      <c r="D209" s="76">
        <f>D210</f>
        <v>150000</v>
      </c>
      <c r="E209" s="76">
        <f>E210</f>
        <v>150000</v>
      </c>
      <c r="F209" s="111">
        <f>PRODUCT(E209/D209)*100</f>
        <v>100</v>
      </c>
    </row>
    <row r="210" spans="1:6" s="1" customFormat="1" ht="15" customHeight="1">
      <c r="A210" s="11"/>
      <c r="B210" s="75">
        <v>813100</v>
      </c>
      <c r="C210" s="74" t="s">
        <v>247</v>
      </c>
      <c r="D210" s="12">
        <v>150000</v>
      </c>
      <c r="E210" s="12">
        <v>150000</v>
      </c>
      <c r="F210" s="110">
        <f>PRODUCT(E210/D210)*100</f>
        <v>100</v>
      </c>
    </row>
    <row r="211" spans="1:6" ht="6" customHeight="1">
      <c r="A211" s="3" t="s">
        <v>1</v>
      </c>
      <c r="B211" s="49"/>
      <c r="C211" s="5" t="s">
        <v>1</v>
      </c>
      <c r="D211" s="107"/>
      <c r="E211" s="107"/>
      <c r="F211" s="116"/>
    </row>
    <row r="212" spans="1:13" s="33" customFormat="1" ht="30" customHeight="1">
      <c r="A212" s="62"/>
      <c r="B212" s="63"/>
      <c r="C212" s="64" t="s">
        <v>273</v>
      </c>
      <c r="D212" s="65">
        <f>D114++D205</f>
        <v>9407000</v>
      </c>
      <c r="E212" s="65">
        <f>E114++E205</f>
        <v>9589000</v>
      </c>
      <c r="F212" s="125">
        <f>PRODUCT(E212/D212)*100</f>
        <v>101.9347294567875</v>
      </c>
      <c r="G212"/>
      <c r="H212"/>
      <c r="I212"/>
      <c r="J212"/>
      <c r="K212"/>
      <c r="L212"/>
      <c r="M212"/>
    </row>
    <row r="213" spans="1:6" ht="15" customHeight="1">
      <c r="A213" s="4"/>
      <c r="B213" s="49"/>
      <c r="C213" s="6"/>
      <c r="D213" s="7"/>
      <c r="E213" s="7"/>
      <c r="F213" s="104"/>
    </row>
    <row r="214" spans="1:6" ht="15" customHeight="1">
      <c r="A214" s="4"/>
      <c r="B214" s="49"/>
      <c r="C214" s="6"/>
      <c r="D214" s="7"/>
      <c r="E214" s="7"/>
      <c r="F214" s="104"/>
    </row>
    <row r="215" spans="1:6" ht="15" customHeight="1">
      <c r="A215" s="4"/>
      <c r="B215" s="49"/>
      <c r="C215" s="6"/>
      <c r="D215" s="7"/>
      <c r="E215" s="7"/>
      <c r="F215" s="104"/>
    </row>
    <row r="216" spans="1:6" ht="15" customHeight="1">
      <c r="A216" s="4"/>
      <c r="B216" s="49"/>
      <c r="C216" s="6"/>
      <c r="D216" s="7"/>
      <c r="E216" s="7"/>
      <c r="F216" s="104"/>
    </row>
    <row r="217" spans="1:6" ht="15" customHeight="1">
      <c r="A217" s="4"/>
      <c r="B217" s="49"/>
      <c r="C217" s="6"/>
      <c r="D217" s="7"/>
      <c r="E217" s="7"/>
      <c r="F217" s="104"/>
    </row>
    <row r="218" spans="1:6" ht="15" customHeight="1">
      <c r="A218" s="4"/>
      <c r="B218" s="49"/>
      <c r="C218" s="6"/>
      <c r="D218" s="7"/>
      <c r="E218" s="7"/>
      <c r="F218" s="104"/>
    </row>
    <row r="219" spans="1:6" ht="15" customHeight="1">
      <c r="A219" s="4"/>
      <c r="B219" s="49"/>
      <c r="C219" s="6"/>
      <c r="D219" s="7"/>
      <c r="E219" s="7"/>
      <c r="F219" s="104"/>
    </row>
    <row r="220" spans="1:6" ht="15" customHeight="1">
      <c r="A220" s="4"/>
      <c r="B220" s="49"/>
      <c r="C220" s="6"/>
      <c r="D220" s="7"/>
      <c r="E220" s="7"/>
      <c r="F220" s="104"/>
    </row>
    <row r="221" spans="1:6" ht="15" customHeight="1">
      <c r="A221" s="4"/>
      <c r="B221" s="49"/>
      <c r="C221" s="6"/>
      <c r="D221" s="7"/>
      <c r="E221" s="7"/>
      <c r="F221" s="104"/>
    </row>
    <row r="222" spans="1:6" ht="15" customHeight="1">
      <c r="A222" s="4"/>
      <c r="B222" s="49"/>
      <c r="C222" s="6"/>
      <c r="D222" s="7"/>
      <c r="E222" s="7"/>
      <c r="F222" s="104"/>
    </row>
    <row r="223" spans="1:6" s="142" customFormat="1" ht="12.75" customHeight="1">
      <c r="A223" s="168" t="s">
        <v>327</v>
      </c>
      <c r="B223" s="168"/>
      <c r="C223" s="168"/>
      <c r="D223" s="168"/>
      <c r="E223" s="168"/>
      <c r="F223" s="168"/>
    </row>
    <row r="224" spans="4:5" s="72" customFormat="1" ht="5.25" customHeight="1">
      <c r="D224" s="106"/>
      <c r="E224" s="106"/>
    </row>
    <row r="225" spans="1:6" ht="15" customHeight="1">
      <c r="A225" s="97" t="s">
        <v>94</v>
      </c>
      <c r="B225" s="46" t="s">
        <v>254</v>
      </c>
      <c r="C225" s="166" t="s">
        <v>0</v>
      </c>
      <c r="D225" s="41" t="s">
        <v>349</v>
      </c>
      <c r="E225" s="41" t="s">
        <v>408</v>
      </c>
      <c r="F225" s="46" t="s">
        <v>262</v>
      </c>
    </row>
    <row r="226" spans="1:6" ht="15" customHeight="1">
      <c r="A226" s="98" t="s">
        <v>93</v>
      </c>
      <c r="B226" s="47" t="s">
        <v>253</v>
      </c>
      <c r="C226" s="167"/>
      <c r="D226" s="43" t="s">
        <v>296</v>
      </c>
      <c r="E226" s="43" t="s">
        <v>407</v>
      </c>
      <c r="F226" s="101" t="s">
        <v>409</v>
      </c>
    </row>
    <row r="227" spans="1:8" ht="12.75" customHeight="1">
      <c r="A227" s="44">
        <v>1</v>
      </c>
      <c r="B227" s="48">
        <v>2</v>
      </c>
      <c r="C227" s="39">
        <v>3</v>
      </c>
      <c r="D227" s="48">
        <v>4</v>
      </c>
      <c r="E227" s="48">
        <v>5</v>
      </c>
      <c r="F227" s="48">
        <v>6</v>
      </c>
      <c r="H227" t="s">
        <v>1</v>
      </c>
    </row>
    <row r="228" spans="1:6" ht="4.5" customHeight="1">
      <c r="A228" s="13"/>
      <c r="D228" s="7"/>
      <c r="E228" s="7"/>
      <c r="F228" s="110"/>
    </row>
    <row r="229" spans="1:6" ht="12.75" customHeight="1">
      <c r="A229" s="3" t="s">
        <v>216</v>
      </c>
      <c r="B229" s="169" t="s">
        <v>209</v>
      </c>
      <c r="C229" s="169"/>
      <c r="D229" s="22">
        <f>D231+D263+D265+D268</f>
        <v>8470155</v>
      </c>
      <c r="E229" s="22">
        <f>E231+E263+E265+E268</f>
        <v>8306433</v>
      </c>
      <c r="F229" s="111">
        <f>PRODUCT(E229/D229)*100</f>
        <v>98.06707197211857</v>
      </c>
    </row>
    <row r="230" spans="1:6" ht="5.25" customHeight="1">
      <c r="A230" s="13"/>
      <c r="D230" s="7"/>
      <c r="E230" s="7"/>
      <c r="F230" s="110"/>
    </row>
    <row r="231" spans="1:6" ht="12.75" customHeight="1">
      <c r="A231" s="3" t="s">
        <v>2</v>
      </c>
      <c r="B231" s="73">
        <v>410000</v>
      </c>
      <c r="C231" s="77" t="s">
        <v>156</v>
      </c>
      <c r="D231" s="22">
        <f>D232+D237+D246+D251+D253+D256+D259+D261</f>
        <v>7994876</v>
      </c>
      <c r="E231" s="22">
        <f>E232+E237+E246+E251+E253+E256+E259+E261</f>
        <v>7851733</v>
      </c>
      <c r="F231" s="111">
        <f aca="true" t="shared" si="6" ref="F231:F236">PRODUCT(E231/D231)*100</f>
        <v>98.20956572684804</v>
      </c>
    </row>
    <row r="232" spans="1:6" ht="12.75" customHeight="1">
      <c r="A232" s="3" t="s">
        <v>4</v>
      </c>
      <c r="B232" s="53">
        <v>411100</v>
      </c>
      <c r="C232" s="13" t="s">
        <v>97</v>
      </c>
      <c r="D232" s="15">
        <f>D233+D234+D235+D236</f>
        <v>2325100</v>
      </c>
      <c r="E232" s="15">
        <f>E233+E234+E235+E236</f>
        <v>2253000</v>
      </c>
      <c r="F232" s="111">
        <f t="shared" si="6"/>
        <v>96.89905810502773</v>
      </c>
    </row>
    <row r="233" spans="1:8" ht="12.75" customHeight="1">
      <c r="A233" s="14"/>
      <c r="B233" s="54">
        <v>411100</v>
      </c>
      <c r="C233" s="10" t="s">
        <v>130</v>
      </c>
      <c r="D233" s="7">
        <v>2170200</v>
      </c>
      <c r="E233" s="7">
        <v>1855000</v>
      </c>
      <c r="F233" s="110">
        <f t="shared" si="6"/>
        <v>85.47599299603723</v>
      </c>
      <c r="H233" t="s">
        <v>1</v>
      </c>
    </row>
    <row r="234" spans="1:8" ht="12.75" customHeight="1">
      <c r="A234" s="14"/>
      <c r="B234" s="54">
        <v>411200</v>
      </c>
      <c r="C234" s="10" t="s">
        <v>149</v>
      </c>
      <c r="D234" s="7">
        <v>69900</v>
      </c>
      <c r="E234" s="7">
        <v>315000</v>
      </c>
      <c r="F234" s="110">
        <f t="shared" si="6"/>
        <v>450.6437768240343</v>
      </c>
      <c r="H234" t="s">
        <v>1</v>
      </c>
    </row>
    <row r="235" spans="1:7" ht="12.75" customHeight="1">
      <c r="A235" s="14"/>
      <c r="B235" s="54">
        <v>411300</v>
      </c>
      <c r="C235" s="10" t="s">
        <v>338</v>
      </c>
      <c r="D235" s="7">
        <v>35000</v>
      </c>
      <c r="E235" s="7">
        <v>33000</v>
      </c>
      <c r="F235" s="110">
        <f t="shared" si="6"/>
        <v>94.28571428571428</v>
      </c>
      <c r="G235" t="s">
        <v>1</v>
      </c>
    </row>
    <row r="236" spans="1:6" ht="12.75" customHeight="1">
      <c r="A236" s="14"/>
      <c r="B236" s="54">
        <v>411400</v>
      </c>
      <c r="C236" s="10" t="s">
        <v>309</v>
      </c>
      <c r="D236" s="7">
        <v>50000</v>
      </c>
      <c r="E236" s="7">
        <v>50000</v>
      </c>
      <c r="F236" s="110">
        <f t="shared" si="6"/>
        <v>100</v>
      </c>
    </row>
    <row r="237" spans="1:6" s="28" customFormat="1" ht="12.75" customHeight="1">
      <c r="A237" s="3" t="s">
        <v>6</v>
      </c>
      <c r="B237" s="53">
        <v>412000</v>
      </c>
      <c r="C237" s="13" t="s">
        <v>91</v>
      </c>
      <c r="D237" s="9">
        <f>D238+D239+D240+D241+D242+D243+D244+D245</f>
        <v>2153200</v>
      </c>
      <c r="E237" s="9">
        <f>E238+E239+E240+E241+E242+E243+E244+E245</f>
        <v>2202600</v>
      </c>
      <c r="F237" s="111">
        <f aca="true" t="shared" si="7" ref="F237:F247">PRODUCT(E237/D237)*100</f>
        <v>102.29425970648339</v>
      </c>
    </row>
    <row r="238" spans="1:6" ht="12.75" customHeight="1">
      <c r="A238" s="14"/>
      <c r="B238" s="54">
        <v>412200</v>
      </c>
      <c r="C238" s="10" t="s">
        <v>194</v>
      </c>
      <c r="D238" s="7">
        <v>224200</v>
      </c>
      <c r="E238" s="7">
        <v>228200</v>
      </c>
      <c r="F238" s="110">
        <f t="shared" si="7"/>
        <v>101.78412132024978</v>
      </c>
    </row>
    <row r="239" spans="1:6" ht="12.75" customHeight="1">
      <c r="A239" s="14"/>
      <c r="B239" s="54">
        <v>412300</v>
      </c>
      <c r="C239" s="10" t="s">
        <v>99</v>
      </c>
      <c r="D239" s="7">
        <v>58500</v>
      </c>
      <c r="E239" s="7">
        <v>51500</v>
      </c>
      <c r="F239" s="110">
        <f t="shared" si="7"/>
        <v>88.03418803418803</v>
      </c>
    </row>
    <row r="240" spans="1:6" ht="12.75" customHeight="1">
      <c r="A240" s="14"/>
      <c r="B240" s="54">
        <v>412400</v>
      </c>
      <c r="C240" s="10" t="s">
        <v>150</v>
      </c>
      <c r="D240" s="7">
        <v>11000</v>
      </c>
      <c r="E240" s="7">
        <v>11000</v>
      </c>
      <c r="F240" s="110">
        <f t="shared" si="7"/>
        <v>100</v>
      </c>
    </row>
    <row r="241" spans="1:6" ht="12.75" customHeight="1">
      <c r="A241" s="14"/>
      <c r="B241" s="54">
        <v>412500</v>
      </c>
      <c r="C241" s="10" t="s">
        <v>100</v>
      </c>
      <c r="D241" s="7">
        <v>551000</v>
      </c>
      <c r="E241" s="7">
        <v>583500</v>
      </c>
      <c r="F241" s="110">
        <f t="shared" si="7"/>
        <v>105.8983666061706</v>
      </c>
    </row>
    <row r="242" spans="1:6" ht="12.75" customHeight="1">
      <c r="A242" s="14"/>
      <c r="B242" s="54">
        <v>412600</v>
      </c>
      <c r="C242" s="10" t="s">
        <v>101</v>
      </c>
      <c r="D242" s="7">
        <v>51000</v>
      </c>
      <c r="E242" s="7">
        <v>39000</v>
      </c>
      <c r="F242" s="110">
        <f t="shared" si="7"/>
        <v>76.47058823529412</v>
      </c>
    </row>
    <row r="243" spans="1:6" ht="12.75" customHeight="1">
      <c r="A243" s="14"/>
      <c r="B243" s="54">
        <v>412700</v>
      </c>
      <c r="C243" s="10" t="s">
        <v>102</v>
      </c>
      <c r="D243" s="7">
        <v>227000</v>
      </c>
      <c r="E243" s="7">
        <v>169900</v>
      </c>
      <c r="F243" s="110">
        <f t="shared" si="7"/>
        <v>74.84581497797357</v>
      </c>
    </row>
    <row r="244" spans="1:6" ht="12.75" customHeight="1">
      <c r="A244" s="14"/>
      <c r="B244" s="54">
        <v>412800</v>
      </c>
      <c r="C244" s="10" t="s">
        <v>195</v>
      </c>
      <c r="D244" s="7">
        <v>640000</v>
      </c>
      <c r="E244" s="7">
        <v>650000</v>
      </c>
      <c r="F244" s="110">
        <f t="shared" si="7"/>
        <v>101.5625</v>
      </c>
    </row>
    <row r="245" spans="1:6" s="29" customFormat="1" ht="12.75" customHeight="1">
      <c r="A245" s="16"/>
      <c r="B245" s="54">
        <v>412900</v>
      </c>
      <c r="C245" s="10" t="s">
        <v>103</v>
      </c>
      <c r="D245" s="17">
        <v>390500</v>
      </c>
      <c r="E245" s="17">
        <v>469500</v>
      </c>
      <c r="F245" s="110">
        <f t="shared" si="7"/>
        <v>120.23047375160051</v>
      </c>
    </row>
    <row r="246" spans="1:6" ht="12.75" customHeight="1">
      <c r="A246" s="3" t="s">
        <v>10</v>
      </c>
      <c r="B246" s="95">
        <v>413000</v>
      </c>
      <c r="C246" s="31" t="s">
        <v>151</v>
      </c>
      <c r="D246" s="9">
        <f>D247+D248+D249+D250</f>
        <v>677500</v>
      </c>
      <c r="E246" s="9">
        <f>E247+E248+E249+E250</f>
        <v>625529</v>
      </c>
      <c r="F246" s="111">
        <f t="shared" si="7"/>
        <v>92.3290036900369</v>
      </c>
    </row>
    <row r="247" spans="1:6" s="29" customFormat="1" ht="12.75" customHeight="1">
      <c r="A247" s="4"/>
      <c r="B247" s="136">
        <v>413100</v>
      </c>
      <c r="C247" s="32" t="s">
        <v>364</v>
      </c>
      <c r="D247" s="7">
        <v>149000</v>
      </c>
      <c r="E247" s="7">
        <v>576288</v>
      </c>
      <c r="F247" s="121">
        <f t="shared" si="7"/>
        <v>386.7704697986577</v>
      </c>
    </row>
    <row r="248" spans="2:6" ht="12.75" customHeight="1">
      <c r="B248" s="55">
        <v>413300</v>
      </c>
      <c r="C248" s="32" t="s">
        <v>76</v>
      </c>
      <c r="D248" s="7">
        <v>440500</v>
      </c>
      <c r="E248" s="7"/>
      <c r="F248" s="121"/>
    </row>
    <row r="249" spans="2:6" ht="12.75" customHeight="1">
      <c r="B249" s="55">
        <v>413700</v>
      </c>
      <c r="C249" s="10" t="s">
        <v>374</v>
      </c>
      <c r="D249" s="7">
        <v>34000</v>
      </c>
      <c r="E249" s="7"/>
      <c r="F249" s="121"/>
    </row>
    <row r="250" spans="2:6" ht="12.75" customHeight="1">
      <c r="B250" s="55">
        <v>413900</v>
      </c>
      <c r="C250" s="32" t="s">
        <v>307</v>
      </c>
      <c r="D250" s="7">
        <v>54000</v>
      </c>
      <c r="E250" s="7">
        <v>49241</v>
      </c>
      <c r="F250" s="121">
        <f>PRODUCT(E250/D250)*100</f>
        <v>91.18703703703703</v>
      </c>
    </row>
    <row r="251" spans="1:6" ht="12.75" customHeight="1">
      <c r="A251" s="3" t="s">
        <v>12</v>
      </c>
      <c r="B251" s="95">
        <v>414000</v>
      </c>
      <c r="C251" s="31" t="s">
        <v>106</v>
      </c>
      <c r="D251" s="9">
        <f>D252</f>
        <v>57910</v>
      </c>
      <c r="E251" s="9">
        <f>E252</f>
        <v>150000</v>
      </c>
      <c r="F251" s="111">
        <f>PRODUCT(E251/D251)*100</f>
        <v>259.0226213089276</v>
      </c>
    </row>
    <row r="252" spans="2:6" ht="12.75" customHeight="1">
      <c r="B252" s="55">
        <v>414100</v>
      </c>
      <c r="C252" s="32" t="s">
        <v>152</v>
      </c>
      <c r="D252" s="7">
        <v>57910</v>
      </c>
      <c r="E252" s="7">
        <v>150000</v>
      </c>
      <c r="F252" s="110">
        <f>PRODUCT(E252/D252)*100</f>
        <v>259.0226213089276</v>
      </c>
    </row>
    <row r="253" spans="1:6" ht="12.75" customHeight="1">
      <c r="A253" s="3" t="s">
        <v>13</v>
      </c>
      <c r="B253" s="95">
        <v>415000</v>
      </c>
      <c r="C253" s="31" t="s">
        <v>153</v>
      </c>
      <c r="D253" s="9">
        <f>D254+D255</f>
        <v>1260617</v>
      </c>
      <c r="E253" s="9">
        <f>E254+E255</f>
        <v>1082400</v>
      </c>
      <c r="F253" s="111">
        <f>PRODUCT(E253/D253)*100</f>
        <v>85.86271643171558</v>
      </c>
    </row>
    <row r="254" spans="2:6" ht="12.75" customHeight="1">
      <c r="B254" s="55">
        <v>415200</v>
      </c>
      <c r="C254" s="32" t="s">
        <v>154</v>
      </c>
      <c r="D254" s="7">
        <v>1184412</v>
      </c>
      <c r="E254" s="7">
        <v>1082400</v>
      </c>
      <c r="F254" s="110">
        <f>PRODUCT(E254/D254)*100</f>
        <v>91.38711867154335</v>
      </c>
    </row>
    <row r="255" spans="2:6" ht="12.75" customHeight="1">
      <c r="B255" s="55">
        <v>415200</v>
      </c>
      <c r="C255" s="32" t="s">
        <v>393</v>
      </c>
      <c r="D255" s="7">
        <v>76205</v>
      </c>
      <c r="E255" s="7"/>
      <c r="F255" s="110"/>
    </row>
    <row r="256" spans="1:6" ht="12.75" customHeight="1">
      <c r="A256" s="3" t="s">
        <v>16</v>
      </c>
      <c r="B256" s="95">
        <v>416000</v>
      </c>
      <c r="C256" s="31" t="s">
        <v>104</v>
      </c>
      <c r="D256" s="9">
        <f>D257+D258</f>
        <v>1338600</v>
      </c>
      <c r="E256" s="9">
        <f>E257+E258</f>
        <v>1342600</v>
      </c>
      <c r="F256" s="111">
        <f aca="true" t="shared" si="8" ref="F256:F266">PRODUCT(E256/D256)*100</f>
        <v>100.29881966233378</v>
      </c>
    </row>
    <row r="257" spans="2:6" ht="12.75" customHeight="1">
      <c r="B257" s="55">
        <v>416100</v>
      </c>
      <c r="C257" s="32" t="s">
        <v>104</v>
      </c>
      <c r="D257" s="7">
        <v>1043600</v>
      </c>
      <c r="E257" s="7">
        <v>1035600</v>
      </c>
      <c r="F257" s="110">
        <f t="shared" si="8"/>
        <v>99.23342276734381</v>
      </c>
    </row>
    <row r="258" spans="2:6" ht="12.75" customHeight="1">
      <c r="B258" s="55">
        <v>416300</v>
      </c>
      <c r="C258" s="32" t="s">
        <v>155</v>
      </c>
      <c r="D258" s="7">
        <v>295000</v>
      </c>
      <c r="E258" s="7">
        <v>307000</v>
      </c>
      <c r="F258" s="110">
        <f t="shared" si="8"/>
        <v>104.0677966101695</v>
      </c>
    </row>
    <row r="259" spans="1:6" ht="12.75" customHeight="1">
      <c r="A259" s="27" t="s">
        <v>300</v>
      </c>
      <c r="B259" s="95">
        <v>418000</v>
      </c>
      <c r="C259" s="31" t="s">
        <v>333</v>
      </c>
      <c r="D259" s="22">
        <f>D260</f>
        <v>92049</v>
      </c>
      <c r="E259" s="22">
        <f>E260</f>
        <v>91604</v>
      </c>
      <c r="F259" s="111">
        <f t="shared" si="8"/>
        <v>99.5165618311986</v>
      </c>
    </row>
    <row r="260" spans="1:6" s="105" customFormat="1" ht="12.75" customHeight="1">
      <c r="A260" s="2"/>
      <c r="B260" s="55">
        <v>418100</v>
      </c>
      <c r="C260" s="32" t="s">
        <v>337</v>
      </c>
      <c r="D260" s="7">
        <v>92049</v>
      </c>
      <c r="E260" s="7">
        <v>91604</v>
      </c>
      <c r="F260" s="110">
        <f t="shared" si="8"/>
        <v>99.5165618311986</v>
      </c>
    </row>
    <row r="261" spans="1:6" s="28" customFormat="1" ht="12.75" customHeight="1">
      <c r="A261" s="27" t="s">
        <v>343</v>
      </c>
      <c r="B261" s="56">
        <v>419000</v>
      </c>
      <c r="C261" s="31" t="s">
        <v>115</v>
      </c>
      <c r="D261" s="9">
        <f>D262</f>
        <v>89900</v>
      </c>
      <c r="E261" s="9">
        <f>E262</f>
        <v>104000</v>
      </c>
      <c r="F261" s="111">
        <f t="shared" si="8"/>
        <v>115.6840934371524</v>
      </c>
    </row>
    <row r="262" spans="2:6" ht="12.75" customHeight="1">
      <c r="B262" s="55">
        <v>419100</v>
      </c>
      <c r="C262" s="32" t="s">
        <v>115</v>
      </c>
      <c r="D262" s="7">
        <v>89900</v>
      </c>
      <c r="E262" s="7">
        <v>104000</v>
      </c>
      <c r="F262" s="110">
        <f t="shared" si="8"/>
        <v>115.6840934371524</v>
      </c>
    </row>
    <row r="263" spans="1:6" s="28" customFormat="1" ht="12.75" customHeight="1">
      <c r="A263" s="132" t="s">
        <v>18</v>
      </c>
      <c r="B263" s="56">
        <v>487000</v>
      </c>
      <c r="C263" s="31" t="s">
        <v>361</v>
      </c>
      <c r="D263" s="9">
        <f>D264</f>
        <v>33700</v>
      </c>
      <c r="E263" s="9">
        <f>E264</f>
        <v>33700</v>
      </c>
      <c r="F263" s="111">
        <f t="shared" si="8"/>
        <v>100</v>
      </c>
    </row>
    <row r="264" spans="2:6" ht="12.75" customHeight="1">
      <c r="B264" s="55">
        <v>487400</v>
      </c>
      <c r="C264" s="32" t="s">
        <v>366</v>
      </c>
      <c r="D264" s="7">
        <v>33700</v>
      </c>
      <c r="E264" s="7">
        <v>33700</v>
      </c>
      <c r="F264" s="110">
        <f t="shared" si="8"/>
        <v>100</v>
      </c>
    </row>
    <row r="265" spans="1:6" ht="12.75" customHeight="1">
      <c r="A265" s="133" t="s">
        <v>368</v>
      </c>
      <c r="B265" s="95">
        <v>488000</v>
      </c>
      <c r="C265" s="96" t="s">
        <v>317</v>
      </c>
      <c r="D265" s="22">
        <f>D266+D267</f>
        <v>391579</v>
      </c>
      <c r="E265" s="22">
        <f>E266+E267</f>
        <v>306000</v>
      </c>
      <c r="F265" s="111">
        <f t="shared" si="8"/>
        <v>78.1451507869421</v>
      </c>
    </row>
    <row r="266" spans="2:6" ht="12.75" customHeight="1">
      <c r="B266" s="55">
        <v>488100</v>
      </c>
      <c r="C266" s="32" t="s">
        <v>317</v>
      </c>
      <c r="D266" s="7">
        <v>311000</v>
      </c>
      <c r="E266" s="7">
        <v>306000</v>
      </c>
      <c r="F266" s="110">
        <f t="shared" si="8"/>
        <v>98.39228295819936</v>
      </c>
    </row>
    <row r="267" spans="2:6" ht="12.75" customHeight="1">
      <c r="B267" s="55">
        <v>488100</v>
      </c>
      <c r="C267" s="32" t="s">
        <v>394</v>
      </c>
      <c r="D267" s="7">
        <v>80579</v>
      </c>
      <c r="E267" s="7"/>
      <c r="F267" s="110"/>
    </row>
    <row r="268" spans="1:6" ht="12.75" customHeight="1">
      <c r="A268" s="133" t="s">
        <v>41</v>
      </c>
      <c r="B268" s="95" t="s">
        <v>211</v>
      </c>
      <c r="C268" s="96" t="s">
        <v>51</v>
      </c>
      <c r="D268" s="22">
        <v>50000</v>
      </c>
      <c r="E268" s="22">
        <v>115000</v>
      </c>
      <c r="F268" s="111">
        <f>PRODUCT(E268/D268)*100</f>
        <v>229.99999999999997</v>
      </c>
    </row>
    <row r="269" spans="1:6" ht="12.75" customHeight="1">
      <c r="A269" s="13"/>
      <c r="D269" s="7"/>
      <c r="E269" s="7"/>
      <c r="F269" s="110"/>
    </row>
    <row r="270" spans="1:6" ht="12.75" customHeight="1">
      <c r="A270" s="3" t="s">
        <v>252</v>
      </c>
      <c r="B270" s="172" t="s">
        <v>157</v>
      </c>
      <c r="C270" s="172"/>
      <c r="D270" s="22">
        <f>D272</f>
        <v>376500</v>
      </c>
      <c r="E270" s="22">
        <f>E272</f>
        <v>343500</v>
      </c>
      <c r="F270" s="111">
        <f>PRODUCT(E270/D270)*100</f>
        <v>91.23505976095618</v>
      </c>
    </row>
    <row r="271" spans="1:6" ht="12.75" customHeight="1">
      <c r="A271" s="13"/>
      <c r="D271" s="7"/>
      <c r="E271" s="7"/>
      <c r="F271" s="110"/>
    </row>
    <row r="272" spans="1:6" ht="12.75" customHeight="1">
      <c r="A272" s="3" t="s">
        <v>2</v>
      </c>
      <c r="B272" s="95">
        <v>510000</v>
      </c>
      <c r="C272" s="31" t="s">
        <v>157</v>
      </c>
      <c r="D272" s="22">
        <f>D273+D278+D280</f>
        <v>376500</v>
      </c>
      <c r="E272" s="22">
        <f>E273+E278+E280</f>
        <v>343500</v>
      </c>
      <c r="F272" s="111">
        <f aca="true" t="shared" si="9" ref="F272:F280">PRODUCT(E272/D272)*100</f>
        <v>91.23505976095618</v>
      </c>
    </row>
    <row r="273" spans="1:6" s="28" customFormat="1" ht="12.75" customHeight="1">
      <c r="A273" s="3" t="s">
        <v>4</v>
      </c>
      <c r="B273" s="56">
        <v>511000</v>
      </c>
      <c r="C273" s="31" t="s">
        <v>158</v>
      </c>
      <c r="D273" s="9">
        <f>D274+D275+D276+D277</f>
        <v>322500</v>
      </c>
      <c r="E273" s="9">
        <f>E274+E275+E276+E277</f>
        <v>298500</v>
      </c>
      <c r="F273" s="111">
        <f t="shared" si="9"/>
        <v>92.55813953488372</v>
      </c>
    </row>
    <row r="274" spans="2:7" ht="12.75" customHeight="1">
      <c r="B274" s="55">
        <v>511100</v>
      </c>
      <c r="C274" s="32" t="s">
        <v>132</v>
      </c>
      <c r="D274" s="7">
        <v>64000</v>
      </c>
      <c r="E274" s="7">
        <v>59000</v>
      </c>
      <c r="F274" s="110">
        <f t="shared" si="9"/>
        <v>92.1875</v>
      </c>
      <c r="G274" t="s">
        <v>1</v>
      </c>
    </row>
    <row r="275" spans="2:6" ht="12.75" customHeight="1">
      <c r="B275" s="55">
        <v>511200</v>
      </c>
      <c r="C275" s="32" t="s">
        <v>263</v>
      </c>
      <c r="D275" s="7">
        <v>160500</v>
      </c>
      <c r="E275" s="7">
        <v>113000</v>
      </c>
      <c r="F275" s="110">
        <f t="shared" si="9"/>
        <v>70.40498442367601</v>
      </c>
    </row>
    <row r="276" spans="2:6" ht="12.75" customHeight="1">
      <c r="B276" s="55">
        <v>511300</v>
      </c>
      <c r="C276" s="32" t="s">
        <v>159</v>
      </c>
      <c r="D276" s="7">
        <v>53000</v>
      </c>
      <c r="E276" s="7">
        <v>81500</v>
      </c>
      <c r="F276" s="110">
        <f t="shared" si="9"/>
        <v>153.77358490566039</v>
      </c>
    </row>
    <row r="277" spans="2:6" ht="12.75" customHeight="1">
      <c r="B277" s="55">
        <v>511700</v>
      </c>
      <c r="C277" s="32" t="s">
        <v>125</v>
      </c>
      <c r="D277" s="7">
        <v>45000</v>
      </c>
      <c r="E277" s="7">
        <v>45000</v>
      </c>
      <c r="F277" s="110">
        <f t="shared" si="9"/>
        <v>100</v>
      </c>
    </row>
    <row r="278" spans="1:6" s="28" customFormat="1" ht="12.75" customHeight="1">
      <c r="A278" s="3" t="s">
        <v>6</v>
      </c>
      <c r="B278" s="56">
        <v>513000</v>
      </c>
      <c r="C278" s="31" t="s">
        <v>160</v>
      </c>
      <c r="D278" s="9">
        <f>D279</f>
        <v>20000</v>
      </c>
      <c r="E278" s="9">
        <f>E279</f>
        <v>15000</v>
      </c>
      <c r="F278" s="111">
        <f t="shared" si="9"/>
        <v>75</v>
      </c>
    </row>
    <row r="279" spans="2:6" ht="12.75" customHeight="1">
      <c r="B279" s="55">
        <v>513100</v>
      </c>
      <c r="C279" s="32" t="s">
        <v>71</v>
      </c>
      <c r="D279" s="7">
        <v>20000</v>
      </c>
      <c r="E279" s="7">
        <v>15000</v>
      </c>
      <c r="F279" s="110">
        <f t="shared" si="9"/>
        <v>75</v>
      </c>
    </row>
    <row r="280" spans="1:6" ht="12.75" customHeight="1">
      <c r="A280" s="3" t="s">
        <v>10</v>
      </c>
      <c r="B280" s="56">
        <v>516000</v>
      </c>
      <c r="C280" s="31" t="s">
        <v>161</v>
      </c>
      <c r="D280" s="9">
        <v>34000</v>
      </c>
      <c r="E280" s="9">
        <v>30000</v>
      </c>
      <c r="F280" s="111">
        <f t="shared" si="9"/>
        <v>88.23529411764706</v>
      </c>
    </row>
    <row r="281" spans="1:6" ht="3.75" customHeight="1">
      <c r="A281" s="13"/>
      <c r="D281" s="7"/>
      <c r="E281" s="7"/>
      <c r="F281" s="110"/>
    </row>
    <row r="282" spans="1:6" s="33" customFormat="1" ht="30" customHeight="1">
      <c r="A282" s="62"/>
      <c r="B282" s="63"/>
      <c r="C282" s="64" t="s">
        <v>272</v>
      </c>
      <c r="D282" s="65">
        <f>D229+D270</f>
        <v>8846655</v>
      </c>
      <c r="E282" s="65">
        <f>E229+E270</f>
        <v>8649933</v>
      </c>
      <c r="F282" s="119">
        <f>PRODUCT(E282/D282)*100</f>
        <v>97.77631206371221</v>
      </c>
    </row>
    <row r="283" spans="2:9" ht="15" customHeight="1">
      <c r="B283" s="55"/>
      <c r="C283" s="32"/>
      <c r="I283" t="s">
        <v>1</v>
      </c>
    </row>
    <row r="284" spans="2:3" ht="15" customHeight="1">
      <c r="B284" s="55"/>
      <c r="C284" s="32"/>
    </row>
    <row r="285" spans="1:5" s="142" customFormat="1" ht="15.75" customHeight="1">
      <c r="A285" s="168" t="s">
        <v>331</v>
      </c>
      <c r="B285" s="168"/>
      <c r="C285" s="168"/>
      <c r="D285" s="168"/>
      <c r="E285" s="168"/>
    </row>
    <row r="286" s="171" customFormat="1" ht="6" customHeight="1">
      <c r="A286" s="171" t="s">
        <v>228</v>
      </c>
    </row>
    <row r="287" spans="1:6" ht="15" customHeight="1">
      <c r="A287" s="97" t="s">
        <v>94</v>
      </c>
      <c r="B287" s="46" t="s">
        <v>254</v>
      </c>
      <c r="C287" s="166" t="s">
        <v>0</v>
      </c>
      <c r="D287" s="41" t="s">
        <v>349</v>
      </c>
      <c r="E287" s="41" t="s">
        <v>408</v>
      </c>
      <c r="F287" s="46" t="s">
        <v>262</v>
      </c>
    </row>
    <row r="288" spans="1:6" ht="15" customHeight="1">
      <c r="A288" s="98" t="s">
        <v>93</v>
      </c>
      <c r="B288" s="47" t="s">
        <v>253</v>
      </c>
      <c r="C288" s="167"/>
      <c r="D288" s="43" t="s">
        <v>296</v>
      </c>
      <c r="E288" s="43" t="s">
        <v>407</v>
      </c>
      <c r="F288" s="101" t="s">
        <v>409</v>
      </c>
    </row>
    <row r="289" spans="1:6" ht="15" customHeight="1">
      <c r="A289" s="44">
        <v>1</v>
      </c>
      <c r="B289" s="48">
        <v>2</v>
      </c>
      <c r="C289" s="39">
        <v>3</v>
      </c>
      <c r="D289" s="48">
        <v>4</v>
      </c>
      <c r="E289" s="48">
        <v>5</v>
      </c>
      <c r="F289" s="48">
        <v>6</v>
      </c>
    </row>
    <row r="290" spans="1:5" ht="6.75" customHeight="1">
      <c r="A290" s="13"/>
      <c r="D290" s="9"/>
      <c r="E290" s="9"/>
    </row>
    <row r="291" spans="1:6" ht="15" customHeight="1">
      <c r="A291" s="3" t="s">
        <v>216</v>
      </c>
      <c r="B291" s="169" t="s">
        <v>229</v>
      </c>
      <c r="C291" s="169"/>
      <c r="D291" s="22">
        <f>D292+D300</f>
        <v>1082700</v>
      </c>
      <c r="E291" s="22">
        <f>E292+E300</f>
        <v>-633812</v>
      </c>
      <c r="F291" s="111">
        <f>PRODUCT(E291/D291)*100</f>
        <v>-58.539946430220745</v>
      </c>
    </row>
    <row r="292" spans="1:5" ht="15" customHeight="1">
      <c r="A292" s="3"/>
      <c r="B292" s="3"/>
      <c r="C292" s="134" t="s">
        <v>310</v>
      </c>
      <c r="D292" s="22"/>
      <c r="E292" s="22"/>
    </row>
    <row r="293" spans="1:5" ht="6" customHeight="1">
      <c r="A293" s="3"/>
      <c r="B293" s="31"/>
      <c r="C293" s="31"/>
      <c r="D293" s="22"/>
      <c r="E293" s="22"/>
    </row>
    <row r="294" spans="1:5" ht="15.75" customHeight="1">
      <c r="A294" s="135" t="s">
        <v>2</v>
      </c>
      <c r="B294" s="53">
        <v>911000</v>
      </c>
      <c r="C294" s="13" t="s">
        <v>222</v>
      </c>
      <c r="D294" s="15"/>
      <c r="E294" s="15"/>
    </row>
    <row r="295" spans="1:5" ht="15.75" customHeight="1">
      <c r="A295" s="14"/>
      <c r="B295" s="54">
        <v>911400</v>
      </c>
      <c r="C295" s="10" t="s">
        <v>230</v>
      </c>
      <c r="D295" s="7"/>
      <c r="E295" s="7"/>
    </row>
    <row r="296" spans="1:5" ht="6" customHeight="1">
      <c r="A296" s="3"/>
      <c r="B296" s="31"/>
      <c r="C296" s="31"/>
      <c r="D296" s="22"/>
      <c r="E296" s="22"/>
    </row>
    <row r="297" spans="1:6" ht="15" customHeight="1">
      <c r="A297" s="45" t="s">
        <v>18</v>
      </c>
      <c r="B297" s="95">
        <v>611000</v>
      </c>
      <c r="C297" s="31" t="s">
        <v>285</v>
      </c>
      <c r="D297" s="7"/>
      <c r="E297" s="7"/>
      <c r="F297" s="110"/>
    </row>
    <row r="298" spans="2:6" ht="15" customHeight="1">
      <c r="B298" s="55">
        <v>611200</v>
      </c>
      <c r="C298" s="130" t="s">
        <v>295</v>
      </c>
      <c r="D298" s="7"/>
      <c r="E298" s="7"/>
      <c r="F298" s="110"/>
    </row>
    <row r="299" spans="1:5" ht="8.25" customHeight="1">
      <c r="A299" s="14"/>
      <c r="B299" s="54"/>
      <c r="C299" s="10"/>
      <c r="D299" s="7"/>
      <c r="E299" s="7"/>
    </row>
    <row r="300" spans="1:6" s="28" customFormat="1" ht="15.75" customHeight="1">
      <c r="A300" s="3" t="s">
        <v>217</v>
      </c>
      <c r="B300" s="53"/>
      <c r="C300" s="13" t="s">
        <v>369</v>
      </c>
      <c r="D300" s="9">
        <f>D302-D305</f>
        <v>1082700</v>
      </c>
      <c r="E300" s="9">
        <f>E302-E305</f>
        <v>-633812</v>
      </c>
      <c r="F300" s="111">
        <f>PRODUCT(E300/D300)*100</f>
        <v>-58.539946430220745</v>
      </c>
    </row>
    <row r="301" spans="1:5" ht="8.25" customHeight="1">
      <c r="A301" s="14"/>
      <c r="B301" s="54"/>
      <c r="C301" s="10"/>
      <c r="D301" s="7"/>
      <c r="E301" s="7"/>
    </row>
    <row r="302" spans="1:5" ht="15.75" customHeight="1">
      <c r="A302" s="45" t="s">
        <v>2</v>
      </c>
      <c r="B302" s="95">
        <v>921000</v>
      </c>
      <c r="C302" s="5" t="s">
        <v>287</v>
      </c>
      <c r="D302" s="22">
        <f>D303</f>
        <v>10500000</v>
      </c>
      <c r="E302" s="22"/>
    </row>
    <row r="303" spans="1:5" s="105" customFormat="1" ht="15.75" customHeight="1">
      <c r="A303" s="61"/>
      <c r="B303" s="136">
        <v>921100</v>
      </c>
      <c r="C303" s="6" t="s">
        <v>362</v>
      </c>
      <c r="D303" s="7">
        <v>10500000</v>
      </c>
      <c r="E303" s="7"/>
    </row>
    <row r="304" spans="1:5" ht="6.75" customHeight="1">
      <c r="A304" s="14"/>
      <c r="B304" s="54"/>
      <c r="C304" s="10"/>
      <c r="D304" s="7"/>
      <c r="E304" s="7"/>
    </row>
    <row r="305" spans="1:6" ht="15.75" customHeight="1">
      <c r="A305" s="135" t="s">
        <v>18</v>
      </c>
      <c r="B305" s="139">
        <v>621000</v>
      </c>
      <c r="C305" s="78" t="s">
        <v>107</v>
      </c>
      <c r="D305" s="22">
        <f>D306+D307+D308</f>
        <v>9417300</v>
      </c>
      <c r="E305" s="22">
        <f>E306+E307+E308</f>
        <v>633812</v>
      </c>
      <c r="F305" s="111">
        <f>PRODUCT(E305/D305)*100</f>
        <v>6.73029424569675</v>
      </c>
    </row>
    <row r="306" spans="1:6" s="29" customFormat="1" ht="15.75" customHeight="1">
      <c r="A306" s="146"/>
      <c r="B306" s="147">
        <v>621100</v>
      </c>
      <c r="C306" s="137" t="s">
        <v>363</v>
      </c>
      <c r="D306" s="92">
        <v>156000</v>
      </c>
      <c r="E306" s="92">
        <v>633812</v>
      </c>
      <c r="F306" s="121">
        <f>PRODUCT(E306/D306)*100</f>
        <v>406.2897435897436</v>
      </c>
    </row>
    <row r="307" spans="1:6" ht="15" customHeight="1">
      <c r="A307" s="14"/>
      <c r="B307" s="54">
        <v>621300</v>
      </c>
      <c r="C307" s="10" t="s">
        <v>319</v>
      </c>
      <c r="D307" s="7">
        <v>563000</v>
      </c>
      <c r="E307" s="7"/>
      <c r="F307" s="121"/>
    </row>
    <row r="308" spans="1:6" ht="15" customHeight="1">
      <c r="A308" s="14"/>
      <c r="B308" s="54">
        <v>621300</v>
      </c>
      <c r="C308" s="10" t="s">
        <v>395</v>
      </c>
      <c r="D308" s="7">
        <v>8698300</v>
      </c>
      <c r="E308" s="7"/>
      <c r="F308" s="121"/>
    </row>
    <row r="309" spans="1:6" ht="15" customHeight="1">
      <c r="A309" s="14"/>
      <c r="B309" s="54">
        <v>621900</v>
      </c>
      <c r="C309" s="10" t="s">
        <v>231</v>
      </c>
      <c r="D309" s="7"/>
      <c r="E309" s="7"/>
      <c r="F309" s="121"/>
    </row>
    <row r="310" spans="1:6" ht="8.25" customHeight="1">
      <c r="A310" s="14"/>
      <c r="B310" s="54"/>
      <c r="C310" s="10"/>
      <c r="D310" s="7"/>
      <c r="E310" s="7"/>
      <c r="F310" s="121"/>
    </row>
    <row r="311" spans="1:6" ht="15.75" customHeight="1">
      <c r="A311" s="132" t="s">
        <v>306</v>
      </c>
      <c r="C311" s="66" t="s">
        <v>340</v>
      </c>
      <c r="D311" s="22">
        <f>(D313+D318)-(D321+D327)</f>
        <v>-1643045</v>
      </c>
      <c r="E311" s="22">
        <f>(E313+E318)-(E321+E327)</f>
        <v>-305255</v>
      </c>
      <c r="F311" s="121"/>
    </row>
    <row r="312" spans="1:6" ht="6.75" customHeight="1">
      <c r="A312" s="3"/>
      <c r="B312" s="49"/>
      <c r="C312" s="5"/>
      <c r="D312" s="7"/>
      <c r="E312" s="7"/>
      <c r="F312" s="121"/>
    </row>
    <row r="313" spans="1:6" s="28" customFormat="1" ht="15" customHeight="1">
      <c r="A313" s="45" t="s">
        <v>2</v>
      </c>
      <c r="B313" s="95">
        <v>931000</v>
      </c>
      <c r="C313" s="66" t="s">
        <v>301</v>
      </c>
      <c r="D313" s="9">
        <f>D314+D315+D316</f>
        <v>286000</v>
      </c>
      <c r="E313" s="9">
        <f>E314+E315+E316</f>
        <v>306000</v>
      </c>
      <c r="F313" s="111">
        <f>PRODUCT(E313/D313)*100</f>
        <v>106.993006993007</v>
      </c>
    </row>
    <row r="314" spans="2:6" ht="15" customHeight="1">
      <c r="B314" s="136">
        <v>931100</v>
      </c>
      <c r="C314" s="70" t="s">
        <v>270</v>
      </c>
      <c r="D314" s="7">
        <v>16000</v>
      </c>
      <c r="E314" s="7">
        <v>16000</v>
      </c>
      <c r="F314" s="121">
        <f>PRODUCT(E314/D314)*100</f>
        <v>100</v>
      </c>
    </row>
    <row r="315" spans="2:6" ht="15" customHeight="1">
      <c r="B315" s="136">
        <v>931100</v>
      </c>
      <c r="C315" s="70" t="s">
        <v>249</v>
      </c>
      <c r="D315" s="7">
        <v>230000</v>
      </c>
      <c r="E315" s="7">
        <v>250000</v>
      </c>
      <c r="F315" s="121">
        <f>PRODUCT(E315/D315)*100</f>
        <v>108.69565217391303</v>
      </c>
    </row>
    <row r="316" spans="2:6" ht="15" customHeight="1">
      <c r="B316" s="136">
        <v>931200</v>
      </c>
      <c r="C316" s="70" t="s">
        <v>344</v>
      </c>
      <c r="D316" s="7">
        <v>40000</v>
      </c>
      <c r="E316" s="7">
        <v>40000</v>
      </c>
      <c r="F316" s="121">
        <f>PRODUCT(E316/D316)*100</f>
        <v>100</v>
      </c>
    </row>
    <row r="317" spans="1:6" ht="6.75" customHeight="1">
      <c r="A317" s="3"/>
      <c r="B317" s="143"/>
      <c r="C317" s="5"/>
      <c r="D317" s="7"/>
      <c r="E317" s="7"/>
      <c r="F317" s="121"/>
    </row>
    <row r="318" spans="1:6" ht="15" customHeight="1">
      <c r="A318" s="133" t="s">
        <v>18</v>
      </c>
      <c r="B318" s="95">
        <v>938000</v>
      </c>
      <c r="C318" s="66" t="s">
        <v>320</v>
      </c>
      <c r="D318" s="9">
        <f>D319</f>
        <v>10000</v>
      </c>
      <c r="E318" s="9">
        <f>E319</f>
        <v>10000</v>
      </c>
      <c r="F318" s="111">
        <f>PRODUCT(E318/D318)*100</f>
        <v>100</v>
      </c>
    </row>
    <row r="319" spans="2:6" ht="15" customHeight="1">
      <c r="B319" s="136">
        <v>938100</v>
      </c>
      <c r="C319" s="70" t="s">
        <v>336</v>
      </c>
      <c r="D319" s="7">
        <v>10000</v>
      </c>
      <c r="E319" s="7">
        <v>10000</v>
      </c>
      <c r="F319" s="121">
        <f>PRODUCT(E319/D319)*100</f>
        <v>100</v>
      </c>
    </row>
    <row r="320" spans="1:7" ht="6" customHeight="1">
      <c r="A320" s="3"/>
      <c r="B320" s="143"/>
      <c r="C320" s="5"/>
      <c r="D320" s="102"/>
      <c r="E320" s="102"/>
      <c r="F320" s="121"/>
      <c r="G320" t="s">
        <v>1</v>
      </c>
    </row>
    <row r="321" spans="1:6" s="28" customFormat="1" ht="14.25" customHeight="1">
      <c r="A321" s="45" t="s">
        <v>40</v>
      </c>
      <c r="B321" s="95">
        <v>631000</v>
      </c>
      <c r="C321" s="66" t="s">
        <v>302</v>
      </c>
      <c r="D321" s="9">
        <f>D322+D323+D324+D325</f>
        <v>1931245</v>
      </c>
      <c r="E321" s="9">
        <f>E322+E323+E324+E325</f>
        <v>612255</v>
      </c>
      <c r="F321" s="111">
        <f>PRODUCT(E321/D321)*100</f>
        <v>31.702606349789903</v>
      </c>
    </row>
    <row r="322" spans="2:6" ht="15" customHeight="1">
      <c r="B322" s="136">
        <v>631100</v>
      </c>
      <c r="C322" s="70" t="s">
        <v>135</v>
      </c>
      <c r="D322" s="7">
        <v>250000</v>
      </c>
      <c r="E322" s="7">
        <v>270000</v>
      </c>
      <c r="F322" s="121">
        <f>PRODUCT(E322/D322)*100</f>
        <v>108</v>
      </c>
    </row>
    <row r="323" spans="2:6" ht="15" customHeight="1">
      <c r="B323" s="136">
        <v>631200</v>
      </c>
      <c r="C323" s="70" t="s">
        <v>345</v>
      </c>
      <c r="D323" s="7">
        <v>40000</v>
      </c>
      <c r="E323" s="7">
        <v>40000</v>
      </c>
      <c r="F323" s="121">
        <f>PRODUCT(E323/D323)*100</f>
        <v>100</v>
      </c>
    </row>
    <row r="324" spans="2:6" ht="15" customHeight="1">
      <c r="B324" s="136">
        <v>631900</v>
      </c>
      <c r="C324" s="70" t="s">
        <v>371</v>
      </c>
      <c r="D324" s="7">
        <v>341530</v>
      </c>
      <c r="E324" s="7">
        <v>302255</v>
      </c>
      <c r="F324" s="121">
        <f>PRODUCT(E324/D324)*100</f>
        <v>88.50027816004452</v>
      </c>
    </row>
    <row r="325" spans="2:6" ht="15" customHeight="1">
      <c r="B325" s="136">
        <v>631900</v>
      </c>
      <c r="C325" s="70" t="s">
        <v>392</v>
      </c>
      <c r="D325" s="7">
        <v>1299715</v>
      </c>
      <c r="E325" s="7"/>
      <c r="F325" s="121"/>
    </row>
    <row r="326" spans="1:6" ht="6" customHeight="1">
      <c r="A326" s="3"/>
      <c r="B326" s="143"/>
      <c r="C326" s="5"/>
      <c r="D326" s="102"/>
      <c r="E326" s="102"/>
      <c r="F326" s="121"/>
    </row>
    <row r="327" spans="1:6" s="28" customFormat="1" ht="15" customHeight="1">
      <c r="A327" s="132" t="s">
        <v>41</v>
      </c>
      <c r="B327" s="95">
        <v>638000</v>
      </c>
      <c r="C327" s="66" t="s">
        <v>339</v>
      </c>
      <c r="D327" s="9">
        <f>D328</f>
        <v>7800</v>
      </c>
      <c r="E327" s="9">
        <f>E328</f>
        <v>9000</v>
      </c>
      <c r="F327" s="111">
        <f>PRODUCT(E327/D327)*100</f>
        <v>115.38461538461537</v>
      </c>
    </row>
    <row r="328" spans="2:6" ht="15" customHeight="1">
      <c r="B328" s="136">
        <v>638100</v>
      </c>
      <c r="C328" s="137" t="s">
        <v>376</v>
      </c>
      <c r="D328" s="7">
        <v>7800</v>
      </c>
      <c r="E328" s="7">
        <v>9000</v>
      </c>
      <c r="F328" s="121">
        <f>PRODUCT(E328/D328)*100</f>
        <v>115.38461538461537</v>
      </c>
    </row>
    <row r="329" spans="1:6" ht="6" customHeight="1">
      <c r="A329" s="3"/>
      <c r="B329" s="49"/>
      <c r="C329" s="137"/>
      <c r="D329" s="102"/>
      <c r="E329" s="102"/>
      <c r="F329" s="140"/>
    </row>
    <row r="330" spans="1:75" s="33" customFormat="1" ht="15" customHeight="1">
      <c r="A330" s="62"/>
      <c r="B330" s="63"/>
      <c r="C330" s="64" t="s">
        <v>274</v>
      </c>
      <c r="D330" s="113">
        <f>D212+D302+D313+D318</f>
        <v>20203000</v>
      </c>
      <c r="E330" s="113">
        <f>E212+E302+E313+E318</f>
        <v>9905000</v>
      </c>
      <c r="F330" s="118">
        <f>PRODUCT(E330/D330)*100</f>
        <v>49.02737217244963</v>
      </c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</row>
    <row r="331" spans="1:75" s="33" customFormat="1" ht="15" customHeight="1">
      <c r="A331" s="62"/>
      <c r="B331" s="63"/>
      <c r="C331" s="64" t="s">
        <v>275</v>
      </c>
      <c r="D331" s="113">
        <f>D282+D305+D321+D327</f>
        <v>20203000</v>
      </c>
      <c r="E331" s="113">
        <f>E282+E305+E321+E327</f>
        <v>9905000</v>
      </c>
      <c r="F331" s="118">
        <f>PRODUCT(E331/D331)*100</f>
        <v>49.02737217244963</v>
      </c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</row>
    <row r="332" spans="2:55" ht="15" customHeight="1">
      <c r="B332" s="55"/>
      <c r="C332" s="31"/>
      <c r="I332" t="s">
        <v>1</v>
      </c>
      <c r="AF332" t="s">
        <v>1</v>
      </c>
      <c r="BC332" t="s">
        <v>1</v>
      </c>
    </row>
    <row r="333" spans="2:3" ht="15" customHeight="1">
      <c r="B333" s="55"/>
      <c r="C333" s="32"/>
    </row>
    <row r="334" spans="2:3" ht="15" customHeight="1">
      <c r="B334" s="55"/>
      <c r="C334" s="32" t="s">
        <v>1</v>
      </c>
    </row>
    <row r="335" spans="2:3" ht="15" customHeight="1">
      <c r="B335" s="55"/>
      <c r="C335" s="32"/>
    </row>
    <row r="336" spans="2:3" ht="15" customHeight="1">
      <c r="B336" s="55"/>
      <c r="C336" s="32"/>
    </row>
    <row r="337" spans="2:3" ht="15" customHeight="1">
      <c r="B337" s="55"/>
      <c r="C337" s="32"/>
    </row>
    <row r="338" spans="2:3" ht="15" customHeight="1">
      <c r="B338" s="55"/>
      <c r="C338" s="32"/>
    </row>
    <row r="339" spans="2:3" ht="15" customHeight="1">
      <c r="B339" s="55"/>
      <c r="C339" s="32"/>
    </row>
    <row r="340" spans="2:3" ht="15" customHeight="1">
      <c r="B340" s="55"/>
      <c r="C340" s="32"/>
    </row>
    <row r="341" spans="2:9" ht="15" customHeight="1">
      <c r="B341" s="55"/>
      <c r="C341" s="32"/>
      <c r="I341" t="s">
        <v>1</v>
      </c>
    </row>
    <row r="342" spans="2:3" ht="15" customHeight="1">
      <c r="B342" s="55"/>
      <c r="C342" s="32"/>
    </row>
    <row r="343" s="171" customFormat="1" ht="15" customHeight="1">
      <c r="A343" s="171" t="s">
        <v>348</v>
      </c>
    </row>
    <row r="344" s="170" customFormat="1" ht="5.25" customHeight="1">
      <c r="A344" s="170" t="s">
        <v>232</v>
      </c>
    </row>
    <row r="345" spans="1:6" ht="15" customHeight="1">
      <c r="A345" s="40" t="s">
        <v>94</v>
      </c>
      <c r="B345" s="46" t="s">
        <v>254</v>
      </c>
      <c r="C345" s="166" t="s">
        <v>0</v>
      </c>
      <c r="D345" s="41" t="s">
        <v>349</v>
      </c>
      <c r="E345" s="41" t="s">
        <v>408</v>
      </c>
      <c r="F345" s="46" t="s">
        <v>262</v>
      </c>
    </row>
    <row r="346" spans="1:6" ht="15" customHeight="1">
      <c r="A346" s="42" t="s">
        <v>93</v>
      </c>
      <c r="B346" s="47" t="s">
        <v>253</v>
      </c>
      <c r="C346" s="167"/>
      <c r="D346" s="43" t="s">
        <v>296</v>
      </c>
      <c r="E346" s="43" t="s">
        <v>407</v>
      </c>
      <c r="F346" s="101" t="s">
        <v>409</v>
      </c>
    </row>
    <row r="347" spans="1:6" s="105" customFormat="1" ht="12.75" customHeight="1">
      <c r="A347" s="152">
        <v>1</v>
      </c>
      <c r="B347" s="48">
        <v>2</v>
      </c>
      <c r="C347" s="48">
        <v>3</v>
      </c>
      <c r="D347" s="48">
        <v>4</v>
      </c>
      <c r="E347" s="48">
        <v>5</v>
      </c>
      <c r="F347" s="48">
        <v>6</v>
      </c>
    </row>
    <row r="348" spans="1:5" ht="3.75" customHeight="1">
      <c r="A348" s="13"/>
      <c r="D348" s="29"/>
      <c r="E348" s="29"/>
    </row>
    <row r="349" spans="1:5" ht="15" customHeight="1">
      <c r="A349" s="165" t="s">
        <v>46</v>
      </c>
      <c r="B349" s="165"/>
      <c r="C349" s="165"/>
      <c r="D349" s="7"/>
      <c r="E349" s="7"/>
    </row>
    <row r="350" spans="4:5" ht="3.75" customHeight="1">
      <c r="D350" s="29"/>
      <c r="E350" s="29"/>
    </row>
    <row r="351" spans="1:7" ht="15" customHeight="1">
      <c r="A351" s="14" t="s">
        <v>2</v>
      </c>
      <c r="B351" s="53">
        <v>412</v>
      </c>
      <c r="C351" s="13" t="s">
        <v>91</v>
      </c>
      <c r="D351" s="15">
        <f>D352+D353+D354+D355</f>
        <v>159000</v>
      </c>
      <c r="E351" s="15">
        <f>E352+E353+E354+E355</f>
        <v>182000</v>
      </c>
      <c r="F351" s="111">
        <f>PRODUCT(E351/D351)*100</f>
        <v>114.46540880503144</v>
      </c>
      <c r="G351" t="s">
        <v>265</v>
      </c>
    </row>
    <row r="352" spans="1:6" ht="15" customHeight="1">
      <c r="A352" s="14"/>
      <c r="B352" s="54">
        <v>4129</v>
      </c>
      <c r="C352" s="10" t="s">
        <v>92</v>
      </c>
      <c r="D352" s="7">
        <v>133000</v>
      </c>
      <c r="E352" s="7">
        <v>133000</v>
      </c>
      <c r="F352" s="110">
        <f>PRODUCT(E352/D352)*100</f>
        <v>100</v>
      </c>
    </row>
    <row r="353" spans="1:6" ht="15" customHeight="1">
      <c r="A353" s="14"/>
      <c r="B353" s="54">
        <v>4129</v>
      </c>
      <c r="C353" s="10" t="s">
        <v>264</v>
      </c>
      <c r="D353" s="7">
        <v>10000</v>
      </c>
      <c r="E353" s="7">
        <v>10000</v>
      </c>
      <c r="F353" s="110">
        <f>PRODUCT(E353/D353)*100</f>
        <v>100</v>
      </c>
    </row>
    <row r="354" spans="1:6" ht="15" customHeight="1">
      <c r="A354" s="14"/>
      <c r="B354" s="54">
        <v>4129</v>
      </c>
      <c r="C354" s="10" t="s">
        <v>49</v>
      </c>
      <c r="D354" s="7">
        <v>10000</v>
      </c>
      <c r="E354" s="7">
        <v>33000</v>
      </c>
      <c r="F354" s="110">
        <f>PRODUCT(E354/D354)*100</f>
        <v>330</v>
      </c>
    </row>
    <row r="355" spans="1:6" ht="15" customHeight="1">
      <c r="A355" s="14"/>
      <c r="B355" s="54">
        <v>4129</v>
      </c>
      <c r="C355" s="10" t="s">
        <v>48</v>
      </c>
      <c r="D355" s="7">
        <v>6000</v>
      </c>
      <c r="E355" s="7">
        <v>6000</v>
      </c>
      <c r="F355" s="110">
        <f>PRODUCT(E355/D355)*100</f>
        <v>100</v>
      </c>
    </row>
    <row r="356" spans="1:6" ht="3" customHeight="1">
      <c r="A356" s="14"/>
      <c r="B356" s="53"/>
      <c r="C356" s="2" t="s">
        <v>1</v>
      </c>
      <c r="D356" s="7"/>
      <c r="E356" s="7"/>
      <c r="F356" s="110"/>
    </row>
    <row r="357" spans="1:6" ht="15" customHeight="1">
      <c r="A357" s="14" t="s">
        <v>18</v>
      </c>
      <c r="B357" s="53">
        <v>415</v>
      </c>
      <c r="C357" s="13" t="s">
        <v>95</v>
      </c>
      <c r="D357" s="15">
        <f>D358</f>
        <v>70000</v>
      </c>
      <c r="E357" s="15">
        <f>E358</f>
        <v>75000</v>
      </c>
      <c r="F357" s="111">
        <f>PRODUCT(E357/D357)*100</f>
        <v>107.14285714285714</v>
      </c>
    </row>
    <row r="358" spans="1:6" ht="15" customHeight="1">
      <c r="A358" s="14"/>
      <c r="B358" s="54">
        <v>4152</v>
      </c>
      <c r="C358" s="10" t="s">
        <v>47</v>
      </c>
      <c r="D358" s="7">
        <v>70000</v>
      </c>
      <c r="E358" s="7">
        <v>75000</v>
      </c>
      <c r="F358" s="110">
        <f>PRODUCT(E358/D358)*100</f>
        <v>107.14285714285714</v>
      </c>
    </row>
    <row r="359" spans="3:6" ht="4.5" customHeight="1">
      <c r="C359" s="2" t="s">
        <v>1</v>
      </c>
      <c r="D359" s="2"/>
      <c r="E359" s="2"/>
      <c r="F359" s="110"/>
    </row>
    <row r="360" spans="1:6" ht="15" customHeight="1">
      <c r="A360" s="79"/>
      <c r="B360" s="80"/>
      <c r="C360" s="81" t="s">
        <v>50</v>
      </c>
      <c r="D360" s="82">
        <f>D351+D357</f>
        <v>229000</v>
      </c>
      <c r="E360" s="82">
        <f>E351+E357</f>
        <v>257000</v>
      </c>
      <c r="F360" s="120">
        <f>PRODUCT(E360/D360)*100</f>
        <v>112.22707423580786</v>
      </c>
    </row>
    <row r="361" spans="1:5" ht="4.5" customHeight="1">
      <c r="A361" s="165"/>
      <c r="B361" s="165"/>
      <c r="C361" s="165"/>
      <c r="D361" s="29"/>
      <c r="E361" s="29"/>
    </row>
    <row r="362" spans="1:3" s="127" customFormat="1" ht="15" customHeight="1">
      <c r="A362" s="165" t="s">
        <v>281</v>
      </c>
      <c r="B362" s="165"/>
      <c r="C362" s="165"/>
    </row>
    <row r="363" spans="3:5" ht="4.5" customHeight="1">
      <c r="C363" s="2" t="s">
        <v>1</v>
      </c>
      <c r="D363" s="7"/>
      <c r="E363" s="7"/>
    </row>
    <row r="364" spans="1:6" ht="15" customHeight="1">
      <c r="A364" s="14" t="s">
        <v>2</v>
      </c>
      <c r="B364" s="53"/>
      <c r="C364" s="13" t="s">
        <v>51</v>
      </c>
      <c r="D364" s="7">
        <v>50000</v>
      </c>
      <c r="E364" s="7">
        <v>115000</v>
      </c>
      <c r="F364" s="121">
        <f>PRODUCT(E364/D364)*100</f>
        <v>229.99999999999997</v>
      </c>
    </row>
    <row r="365" spans="1:6" ht="15" customHeight="1">
      <c r="A365" s="14" t="s">
        <v>18</v>
      </c>
      <c r="B365" s="14">
        <v>415</v>
      </c>
      <c r="C365" s="13" t="s">
        <v>95</v>
      </c>
      <c r="D365" s="7">
        <v>14800</v>
      </c>
      <c r="E365" s="7"/>
      <c r="F365" s="121"/>
    </row>
    <row r="366" spans="4:6" ht="3.75" customHeight="1">
      <c r="D366" s="2"/>
      <c r="E366" s="2"/>
      <c r="F366" s="110"/>
    </row>
    <row r="367" spans="1:6" ht="15" customHeight="1">
      <c r="A367" s="83"/>
      <c r="B367" s="84"/>
      <c r="C367" s="81" t="s">
        <v>52</v>
      </c>
      <c r="D367" s="82">
        <f>D364+D365</f>
        <v>64800</v>
      </c>
      <c r="E367" s="82">
        <f>E364+E365</f>
        <v>115000</v>
      </c>
      <c r="F367" s="120">
        <f>PRODUCT(E367/D367)*100</f>
        <v>177.46913580246914</v>
      </c>
    </row>
    <row r="368" spans="4:5" ht="6" customHeight="1">
      <c r="D368" s="29"/>
      <c r="E368" s="29"/>
    </row>
    <row r="369" spans="1:5" s="126" customFormat="1" ht="15" customHeight="1">
      <c r="A369" s="165" t="s">
        <v>276</v>
      </c>
      <c r="B369" s="165"/>
      <c r="C369" s="165"/>
      <c r="D369" s="165"/>
      <c r="E369" s="144"/>
    </row>
    <row r="370" spans="1:6" s="1" customFormat="1" ht="3" customHeight="1">
      <c r="A370" s="14"/>
      <c r="B370" s="55"/>
      <c r="C370" s="10"/>
      <c r="D370" s="7"/>
      <c r="E370" s="7"/>
      <c r="F370"/>
    </row>
    <row r="371" spans="1:6" ht="15" customHeight="1">
      <c r="A371" s="14">
        <v>1</v>
      </c>
      <c r="B371" s="53">
        <v>412</v>
      </c>
      <c r="C371" s="13" t="s">
        <v>91</v>
      </c>
      <c r="D371" s="15">
        <f>D372+D373+D374+D375+D376+D377+D378</f>
        <v>39500</v>
      </c>
      <c r="E371" s="15">
        <f>E372+E373+E374+E375+E376+E377+E378</f>
        <v>39500</v>
      </c>
      <c r="F371" s="111">
        <f aca="true" t="shared" si="10" ref="F371:F378">PRODUCT(E371/D371)*100</f>
        <v>100</v>
      </c>
    </row>
    <row r="372" spans="1:6" ht="14.25" customHeight="1">
      <c r="A372" s="18"/>
      <c r="B372" s="55">
        <v>4122</v>
      </c>
      <c r="C372" s="10" t="s">
        <v>266</v>
      </c>
      <c r="D372" s="7">
        <v>20000</v>
      </c>
      <c r="E372" s="7">
        <v>20000</v>
      </c>
      <c r="F372" s="121">
        <f t="shared" si="10"/>
        <v>100</v>
      </c>
    </row>
    <row r="373" spans="1:6" ht="14.25" customHeight="1">
      <c r="A373" s="18"/>
      <c r="B373" s="55">
        <v>4123</v>
      </c>
      <c r="C373" s="10" t="s">
        <v>99</v>
      </c>
      <c r="D373" s="7">
        <v>2000</v>
      </c>
      <c r="E373" s="7">
        <v>2000</v>
      </c>
      <c r="F373" s="121">
        <f t="shared" si="10"/>
        <v>100</v>
      </c>
    </row>
    <row r="374" spans="1:6" ht="14.25" customHeight="1">
      <c r="A374" s="18"/>
      <c r="B374" s="55">
        <v>4124</v>
      </c>
      <c r="C374" s="10" t="s">
        <v>105</v>
      </c>
      <c r="D374" s="7">
        <v>6000</v>
      </c>
      <c r="E374" s="7">
        <v>6000</v>
      </c>
      <c r="F374" s="121">
        <f t="shared" si="10"/>
        <v>100</v>
      </c>
    </row>
    <row r="375" spans="1:8" ht="14.25" customHeight="1">
      <c r="A375" s="18"/>
      <c r="B375" s="55">
        <v>4125</v>
      </c>
      <c r="C375" s="18" t="s">
        <v>100</v>
      </c>
      <c r="D375" s="7">
        <v>6000</v>
      </c>
      <c r="E375" s="7">
        <v>6000</v>
      </c>
      <c r="F375" s="121">
        <f t="shared" si="10"/>
        <v>100</v>
      </c>
      <c r="H375" t="s">
        <v>1</v>
      </c>
    </row>
    <row r="376" spans="1:6" ht="14.25" customHeight="1">
      <c r="A376" s="18"/>
      <c r="B376" s="55">
        <v>4126</v>
      </c>
      <c r="C376" s="10" t="s">
        <v>101</v>
      </c>
      <c r="D376" s="7">
        <v>500</v>
      </c>
      <c r="E376" s="7">
        <v>500</v>
      </c>
      <c r="F376" s="121">
        <f t="shared" si="10"/>
        <v>100</v>
      </c>
    </row>
    <row r="377" spans="1:6" ht="13.5" customHeight="1">
      <c r="A377" s="18"/>
      <c r="B377" s="55">
        <v>4127</v>
      </c>
      <c r="C377" s="10" t="s">
        <v>102</v>
      </c>
      <c r="D377" s="7">
        <v>2500</v>
      </c>
      <c r="E377" s="7">
        <v>2500</v>
      </c>
      <c r="F377" s="121">
        <f t="shared" si="10"/>
        <v>100</v>
      </c>
    </row>
    <row r="378" spans="1:6" ht="14.25" customHeight="1">
      <c r="A378" s="18"/>
      <c r="B378" s="55">
        <v>4129</v>
      </c>
      <c r="C378" s="10" t="s">
        <v>103</v>
      </c>
      <c r="D378" s="7">
        <v>2500</v>
      </c>
      <c r="E378" s="7">
        <v>2500</v>
      </c>
      <c r="F378" s="121">
        <f t="shared" si="10"/>
        <v>100</v>
      </c>
    </row>
    <row r="379" spans="1:6" s="1" customFormat="1" ht="3" customHeight="1">
      <c r="A379" s="14"/>
      <c r="B379" s="55"/>
      <c r="C379" s="10"/>
      <c r="D379" s="7"/>
      <c r="E379" s="7"/>
      <c r="F379" s="111"/>
    </row>
    <row r="380" spans="1:6" s="28" customFormat="1" ht="14.25" customHeight="1">
      <c r="A380" s="20" t="s">
        <v>18</v>
      </c>
      <c r="B380" s="56">
        <v>5161</v>
      </c>
      <c r="C380" s="13" t="s">
        <v>139</v>
      </c>
      <c r="D380" s="9">
        <v>2500</v>
      </c>
      <c r="E380" s="9">
        <v>2500</v>
      </c>
      <c r="F380" s="111">
        <f>PRODUCT(E380/D380)*100</f>
        <v>100</v>
      </c>
    </row>
    <row r="381" spans="1:6" s="1" customFormat="1" ht="3.75" customHeight="1">
      <c r="A381" s="14"/>
      <c r="B381" s="55"/>
      <c r="C381" s="10"/>
      <c r="D381" s="7"/>
      <c r="E381" s="7"/>
      <c r="F381" s="122"/>
    </row>
    <row r="382" spans="1:6" s="1" customFormat="1" ht="15" customHeight="1">
      <c r="A382" s="79"/>
      <c r="B382" s="80"/>
      <c r="C382" s="81" t="s">
        <v>255</v>
      </c>
      <c r="D382" s="82">
        <f>D371+D380</f>
        <v>42000</v>
      </c>
      <c r="E382" s="82">
        <f>E371+E380</f>
        <v>42000</v>
      </c>
      <c r="F382" s="120">
        <f>PRODUCT(E382/D382)*100</f>
        <v>100</v>
      </c>
    </row>
    <row r="383" spans="4:5" ht="5.25" customHeight="1">
      <c r="D383" s="29"/>
      <c r="E383" s="29"/>
    </row>
    <row r="384" spans="1:6" ht="15" customHeight="1">
      <c r="A384" s="165" t="s">
        <v>313</v>
      </c>
      <c r="B384" s="165"/>
      <c r="C384" s="165"/>
      <c r="D384" s="165"/>
      <c r="E384" s="165"/>
      <c r="F384" s="165"/>
    </row>
    <row r="385" spans="4:5" ht="4.5" customHeight="1">
      <c r="D385" s="7"/>
      <c r="E385" s="7"/>
    </row>
    <row r="386" spans="1:6" ht="14.25" customHeight="1">
      <c r="A386" s="14" t="s">
        <v>2</v>
      </c>
      <c r="B386" s="53">
        <v>412</v>
      </c>
      <c r="C386" s="13" t="s">
        <v>91</v>
      </c>
      <c r="D386" s="15">
        <f>D387+D388+D389+D390+D391+D392+D393+D394+D395+D396+D397+D398+D399+D400+D401+D402+D403+D404+D405+D410+D411+D412+D413+D414+D415</f>
        <v>453500</v>
      </c>
      <c r="E386" s="15">
        <f>E387+E388+E389+E390+E391+E392+E393+E394+E395+E396+E397+E398+E399+E400+E401+E402+E403+E404+E405+E410+E411+E412+E413+E414+E415</f>
        <v>422900</v>
      </c>
      <c r="F386" s="111">
        <f aca="true" t="shared" si="11" ref="F386:F391">PRODUCT(E386/D386)*100</f>
        <v>93.25248070562293</v>
      </c>
    </row>
    <row r="387" spans="1:6" ht="14.25" customHeight="1">
      <c r="A387" s="18"/>
      <c r="B387" s="55">
        <v>4122</v>
      </c>
      <c r="C387" s="10" t="s">
        <v>109</v>
      </c>
      <c r="D387" s="17">
        <v>60000</v>
      </c>
      <c r="E387" s="17">
        <v>60000</v>
      </c>
      <c r="F387" s="110">
        <f t="shared" si="11"/>
        <v>100</v>
      </c>
    </row>
    <row r="388" spans="1:6" ht="14.25" customHeight="1">
      <c r="A388" s="18"/>
      <c r="B388" s="55">
        <v>4122</v>
      </c>
      <c r="C388" s="10" t="s">
        <v>110</v>
      </c>
      <c r="D388" s="17">
        <v>55000</v>
      </c>
      <c r="E388" s="17">
        <v>55000</v>
      </c>
      <c r="F388" s="110">
        <f t="shared" si="11"/>
        <v>100</v>
      </c>
    </row>
    <row r="389" spans="1:6" ht="14.25" customHeight="1">
      <c r="A389" s="18"/>
      <c r="B389" s="55">
        <v>4123</v>
      </c>
      <c r="C389" s="10" t="s">
        <v>99</v>
      </c>
      <c r="D389" s="17">
        <v>45000</v>
      </c>
      <c r="E389" s="17">
        <v>40000</v>
      </c>
      <c r="F389" s="110">
        <f t="shared" si="11"/>
        <v>88.88888888888889</v>
      </c>
    </row>
    <row r="390" spans="1:6" ht="14.25" customHeight="1">
      <c r="A390" s="18"/>
      <c r="B390" s="55">
        <v>4125</v>
      </c>
      <c r="C390" s="10" t="s">
        <v>100</v>
      </c>
      <c r="D390" s="17">
        <v>23500</v>
      </c>
      <c r="E390" s="17">
        <v>15000</v>
      </c>
      <c r="F390" s="110">
        <f t="shared" si="11"/>
        <v>63.829787234042556</v>
      </c>
    </row>
    <row r="391" spans="1:6" ht="14.25" customHeight="1">
      <c r="A391" s="18"/>
      <c r="B391" s="55">
        <v>4126</v>
      </c>
      <c r="C391" s="10" t="s">
        <v>101</v>
      </c>
      <c r="D391" s="17">
        <v>41000</v>
      </c>
      <c r="E391" s="17">
        <v>30000</v>
      </c>
      <c r="F391" s="110">
        <f t="shared" si="11"/>
        <v>73.17073170731707</v>
      </c>
    </row>
    <row r="392" spans="1:6" ht="14.25" customHeight="1">
      <c r="A392" s="18"/>
      <c r="B392" s="55">
        <v>4127</v>
      </c>
      <c r="C392" s="10" t="s">
        <v>416</v>
      </c>
      <c r="D392" s="17"/>
      <c r="E392" s="17">
        <v>4600</v>
      </c>
      <c r="F392" s="110"/>
    </row>
    <row r="393" spans="1:6" ht="14.25" customHeight="1">
      <c r="A393" s="18"/>
      <c r="B393" s="55">
        <v>4127</v>
      </c>
      <c r="C393" s="26" t="s">
        <v>111</v>
      </c>
      <c r="D393" s="17">
        <v>8000</v>
      </c>
      <c r="E393" s="17"/>
      <c r="F393" s="110"/>
    </row>
    <row r="394" spans="1:6" ht="14.25" customHeight="1">
      <c r="A394" s="18"/>
      <c r="B394" s="55">
        <v>4127</v>
      </c>
      <c r="C394" s="26" t="s">
        <v>410</v>
      </c>
      <c r="D394" s="17"/>
      <c r="E394" s="17">
        <v>4700</v>
      </c>
      <c r="F394" s="110"/>
    </row>
    <row r="395" spans="1:6" ht="14.25" customHeight="1">
      <c r="A395" s="18"/>
      <c r="B395" s="55">
        <v>4127</v>
      </c>
      <c r="C395" s="10" t="s">
        <v>350</v>
      </c>
      <c r="D395" s="17">
        <v>63000</v>
      </c>
      <c r="E395" s="17"/>
      <c r="F395" s="110"/>
    </row>
    <row r="396" spans="1:6" ht="14.25" customHeight="1">
      <c r="A396" s="18"/>
      <c r="B396" s="55">
        <v>4127</v>
      </c>
      <c r="C396" s="10" t="s">
        <v>411</v>
      </c>
      <c r="D396" s="17"/>
      <c r="E396" s="17">
        <v>30500</v>
      </c>
      <c r="F396" s="110"/>
    </row>
    <row r="397" spans="1:6" ht="14.25" customHeight="1">
      <c r="A397" s="18"/>
      <c r="B397" s="55">
        <v>4127</v>
      </c>
      <c r="C397" s="10" t="s">
        <v>412</v>
      </c>
      <c r="D397" s="17"/>
      <c r="E397" s="17">
        <v>16400</v>
      </c>
      <c r="F397" s="110"/>
    </row>
    <row r="398" spans="1:6" ht="14.25" customHeight="1">
      <c r="A398" s="18"/>
      <c r="B398" s="55">
        <v>4127</v>
      </c>
      <c r="C398" s="10" t="s">
        <v>414</v>
      </c>
      <c r="D398" s="17"/>
      <c r="E398" s="17">
        <v>13700</v>
      </c>
      <c r="F398" s="110"/>
    </row>
    <row r="399" spans="1:6" ht="14.25" customHeight="1">
      <c r="A399" s="18"/>
      <c r="B399" s="55">
        <v>4127</v>
      </c>
      <c r="C399" s="10" t="s">
        <v>112</v>
      </c>
      <c r="D399" s="17">
        <v>9000</v>
      </c>
      <c r="E399" s="17"/>
      <c r="F399" s="110"/>
    </row>
    <row r="400" spans="1:6" ht="14.25" customHeight="1">
      <c r="A400" s="18"/>
      <c r="B400" s="55">
        <v>4127</v>
      </c>
      <c r="C400" s="10" t="s">
        <v>124</v>
      </c>
      <c r="D400" s="17">
        <v>4000</v>
      </c>
      <c r="E400" s="17"/>
      <c r="F400" s="110"/>
    </row>
    <row r="401" spans="1:6" ht="14.25" customHeight="1">
      <c r="A401" s="18"/>
      <c r="B401" s="55">
        <v>4127</v>
      </c>
      <c r="C401" s="10" t="s">
        <v>113</v>
      </c>
      <c r="D401" s="17">
        <v>3000</v>
      </c>
      <c r="E401" s="17">
        <v>4000</v>
      </c>
      <c r="F401" s="110">
        <f>PRODUCT(E401/D401)*100</f>
        <v>133.33333333333331</v>
      </c>
    </row>
    <row r="402" spans="1:6" ht="14.25" customHeight="1">
      <c r="A402" s="18"/>
      <c r="B402" s="55">
        <v>4127</v>
      </c>
      <c r="C402" s="10" t="s">
        <v>358</v>
      </c>
      <c r="D402" s="17">
        <v>5000</v>
      </c>
      <c r="E402" s="17"/>
      <c r="F402" s="110"/>
    </row>
    <row r="403" spans="1:6" ht="14.25" customHeight="1">
      <c r="A403" s="18"/>
      <c r="B403" s="55">
        <v>4129</v>
      </c>
      <c r="C403" s="10" t="s">
        <v>114</v>
      </c>
      <c r="D403" s="17">
        <v>5000</v>
      </c>
      <c r="E403" s="17">
        <v>4000</v>
      </c>
      <c r="F403" s="110">
        <f>PRODUCT(E403/D403)*100</f>
        <v>80</v>
      </c>
    </row>
    <row r="404" spans="1:6" ht="14.25" customHeight="1">
      <c r="A404" s="18"/>
      <c r="B404" s="55">
        <v>4129</v>
      </c>
      <c r="C404" s="10" t="s">
        <v>116</v>
      </c>
      <c r="D404" s="17">
        <v>34500</v>
      </c>
      <c r="E404" s="17">
        <v>29000</v>
      </c>
      <c r="F404" s="110">
        <f>PRODUCT(E404/D404)*100</f>
        <v>84.05797101449275</v>
      </c>
    </row>
    <row r="405" spans="1:6" ht="14.25" customHeight="1">
      <c r="A405" s="18"/>
      <c r="B405" s="55">
        <v>4129</v>
      </c>
      <c r="C405" s="10" t="s">
        <v>123</v>
      </c>
      <c r="D405" s="17">
        <v>24000</v>
      </c>
      <c r="E405" s="17"/>
      <c r="F405" s="110"/>
    </row>
    <row r="406" spans="1:7" ht="14.25" customHeight="1">
      <c r="A406" s="40" t="s">
        <v>94</v>
      </c>
      <c r="B406" s="46" t="s">
        <v>254</v>
      </c>
      <c r="C406" s="166" t="s">
        <v>0</v>
      </c>
      <c r="D406" s="41" t="s">
        <v>349</v>
      </c>
      <c r="E406" s="41" t="s">
        <v>408</v>
      </c>
      <c r="F406" s="46" t="s">
        <v>262</v>
      </c>
      <c r="G406" t="s">
        <v>1</v>
      </c>
    </row>
    <row r="407" spans="1:7" ht="14.25" customHeight="1">
      <c r="A407" s="42" t="s">
        <v>93</v>
      </c>
      <c r="B407" s="47" t="s">
        <v>253</v>
      </c>
      <c r="C407" s="167"/>
      <c r="D407" s="43" t="s">
        <v>296</v>
      </c>
      <c r="E407" s="43" t="s">
        <v>407</v>
      </c>
      <c r="F407" s="101" t="s">
        <v>409</v>
      </c>
      <c r="G407" t="s">
        <v>1</v>
      </c>
    </row>
    <row r="408" spans="1:6" s="105" customFormat="1" ht="12.75" customHeight="1">
      <c r="A408" s="152">
        <v>1</v>
      </c>
      <c r="B408" s="48">
        <v>2</v>
      </c>
      <c r="C408" s="48">
        <v>3</v>
      </c>
      <c r="D408" s="48">
        <v>4</v>
      </c>
      <c r="E408" s="48">
        <v>5</v>
      </c>
      <c r="F408" s="48">
        <v>6</v>
      </c>
    </row>
    <row r="409" spans="1:6" ht="2.25" customHeight="1">
      <c r="A409" s="14"/>
      <c r="B409" s="54"/>
      <c r="C409" s="13"/>
      <c r="D409" s="7"/>
      <c r="E409" s="7"/>
      <c r="F409" s="110"/>
    </row>
    <row r="410" spans="1:6" ht="14.25" customHeight="1">
      <c r="A410" s="18"/>
      <c r="B410" s="55">
        <v>4129</v>
      </c>
      <c r="C410" s="10" t="s">
        <v>144</v>
      </c>
      <c r="D410" s="17">
        <v>21500</v>
      </c>
      <c r="E410" s="17"/>
      <c r="F410" s="110"/>
    </row>
    <row r="411" spans="1:6" ht="14.25" customHeight="1">
      <c r="A411" s="18"/>
      <c r="B411" s="55">
        <v>4129</v>
      </c>
      <c r="C411" s="10" t="s">
        <v>120</v>
      </c>
      <c r="D411" s="17">
        <v>30000</v>
      </c>
      <c r="E411" s="17">
        <v>25000</v>
      </c>
      <c r="F411" s="110">
        <f>PRODUCT(E411/D411)*100</f>
        <v>83.33333333333334</v>
      </c>
    </row>
    <row r="412" spans="1:6" ht="14.25" customHeight="1">
      <c r="A412" s="18"/>
      <c r="B412" s="55">
        <v>4129</v>
      </c>
      <c r="C412" s="10" t="s">
        <v>415</v>
      </c>
      <c r="D412" s="17"/>
      <c r="E412" s="17">
        <v>59000</v>
      </c>
      <c r="F412" s="110"/>
    </row>
    <row r="413" spans="1:6" ht="14.25" customHeight="1">
      <c r="A413" s="18"/>
      <c r="B413" s="55">
        <v>4129</v>
      </c>
      <c r="C413" s="10" t="s">
        <v>413</v>
      </c>
      <c r="D413" s="17"/>
      <c r="E413" s="17">
        <v>12000</v>
      </c>
      <c r="F413" s="110"/>
    </row>
    <row r="414" spans="1:6" ht="14.25" customHeight="1">
      <c r="A414" s="18"/>
      <c r="B414" s="55">
        <v>4129</v>
      </c>
      <c r="C414" s="10" t="s">
        <v>136</v>
      </c>
      <c r="D414" s="17">
        <v>3000</v>
      </c>
      <c r="E414" s="17">
        <v>3000</v>
      </c>
      <c r="F414" s="110">
        <f>PRODUCT(E414/D414)*100</f>
        <v>100</v>
      </c>
    </row>
    <row r="415" spans="1:6" ht="14.25" customHeight="1">
      <c r="A415" s="18"/>
      <c r="B415" s="55">
        <v>4129</v>
      </c>
      <c r="C415" s="10" t="s">
        <v>103</v>
      </c>
      <c r="D415" s="17">
        <v>19000</v>
      </c>
      <c r="E415" s="17">
        <v>17000</v>
      </c>
      <c r="F415" s="110">
        <f>PRODUCT(E415/D415)*100</f>
        <v>89.47368421052632</v>
      </c>
    </row>
    <row r="416" spans="1:6" ht="2.25" customHeight="1">
      <c r="A416" s="14"/>
      <c r="B416" s="54"/>
      <c r="C416" s="13"/>
      <c r="D416" s="7"/>
      <c r="E416" s="7"/>
      <c r="F416" s="110"/>
    </row>
    <row r="417" spans="1:6" ht="14.25" customHeight="1">
      <c r="A417" s="14" t="s">
        <v>18</v>
      </c>
      <c r="B417" s="53">
        <v>412</v>
      </c>
      <c r="C417" s="13" t="s">
        <v>53</v>
      </c>
      <c r="D417" s="15">
        <f>D418+D419</f>
        <v>6500</v>
      </c>
      <c r="E417" s="15">
        <f>E418+E419</f>
        <v>23000</v>
      </c>
      <c r="F417" s="111">
        <f>PRODUCT(E417/D417)*100</f>
        <v>353.8461538461538</v>
      </c>
    </row>
    <row r="418" spans="1:6" ht="14.25" customHeight="1">
      <c r="A418" s="14"/>
      <c r="B418" s="54">
        <v>4125</v>
      </c>
      <c r="C418" s="10" t="s">
        <v>100</v>
      </c>
      <c r="D418" s="17">
        <v>5000</v>
      </c>
      <c r="E418" s="17">
        <v>20000</v>
      </c>
      <c r="F418" s="110">
        <f>PRODUCT(E418/D418)*100</f>
        <v>400</v>
      </c>
    </row>
    <row r="419" spans="1:6" ht="14.25" customHeight="1">
      <c r="A419" s="14"/>
      <c r="B419" s="54">
        <v>4129</v>
      </c>
      <c r="C419" s="10" t="s">
        <v>121</v>
      </c>
      <c r="D419" s="17">
        <v>1500</v>
      </c>
      <c r="E419" s="17">
        <v>3000</v>
      </c>
      <c r="F419" s="110">
        <f>PRODUCT(E419/D419)*100</f>
        <v>200</v>
      </c>
    </row>
    <row r="420" spans="1:6" ht="2.25" customHeight="1">
      <c r="A420" s="14"/>
      <c r="B420" s="54"/>
      <c r="C420" s="13"/>
      <c r="D420" s="7"/>
      <c r="E420" s="7"/>
      <c r="F420" s="110"/>
    </row>
    <row r="421" spans="1:6" ht="14.25" customHeight="1">
      <c r="A421" s="20" t="s">
        <v>40</v>
      </c>
      <c r="B421" s="56">
        <v>415</v>
      </c>
      <c r="C421" s="13" t="s">
        <v>153</v>
      </c>
      <c r="D421" s="9">
        <f>D422+D423+D424+D425+D426+D427+D428+D429+D430+D431+D432+D433+D434+D435+D436+D437+D438+D439+D440+D441</f>
        <v>940425</v>
      </c>
      <c r="E421" s="9">
        <f>E422+E423+E424+E425+E426+E427+E428+E429+E430+E431+E432+E433+E434+E435+E436+E437+E438+E439+E440+E441</f>
        <v>877000</v>
      </c>
      <c r="F421" s="111">
        <f aca="true" t="shared" si="12" ref="F421:F430">PRODUCT(E421/D421)*100</f>
        <v>93.25570885503895</v>
      </c>
    </row>
    <row r="422" spans="1:6" ht="14.25" customHeight="1">
      <c r="A422" s="18"/>
      <c r="B422" s="55">
        <v>4152</v>
      </c>
      <c r="C422" s="10" t="s">
        <v>57</v>
      </c>
      <c r="D422" s="7">
        <v>3000</v>
      </c>
      <c r="E422" s="7">
        <v>4000</v>
      </c>
      <c r="F422" s="110">
        <f t="shared" si="12"/>
        <v>133.33333333333331</v>
      </c>
    </row>
    <row r="423" spans="1:6" ht="14.25" customHeight="1">
      <c r="A423" s="18"/>
      <c r="B423" s="55">
        <v>4152</v>
      </c>
      <c r="C423" s="10" t="s">
        <v>58</v>
      </c>
      <c r="D423" s="7">
        <v>48200</v>
      </c>
      <c r="E423" s="7">
        <v>47000</v>
      </c>
      <c r="F423" s="110">
        <f t="shared" si="12"/>
        <v>97.5103734439834</v>
      </c>
    </row>
    <row r="424" spans="2:6" ht="14.25" customHeight="1">
      <c r="B424" s="54">
        <v>4152</v>
      </c>
      <c r="C424" s="10" t="s">
        <v>138</v>
      </c>
      <c r="D424" s="7">
        <v>15000</v>
      </c>
      <c r="E424" s="7">
        <v>15000</v>
      </c>
      <c r="F424" s="110">
        <f t="shared" si="12"/>
        <v>100</v>
      </c>
    </row>
    <row r="425" spans="2:6" ht="14.25" customHeight="1">
      <c r="B425" s="54">
        <v>4152</v>
      </c>
      <c r="C425" s="10" t="s">
        <v>351</v>
      </c>
      <c r="D425" s="7">
        <v>15000</v>
      </c>
      <c r="E425" s="7">
        <v>15000</v>
      </c>
      <c r="F425" s="110">
        <f t="shared" si="12"/>
        <v>100</v>
      </c>
    </row>
    <row r="426" spans="2:6" ht="14.25" customHeight="1">
      <c r="B426" s="55">
        <v>4152</v>
      </c>
      <c r="C426" s="10" t="s">
        <v>59</v>
      </c>
      <c r="D426" s="7">
        <v>46000</v>
      </c>
      <c r="E426" s="7">
        <v>45000</v>
      </c>
      <c r="F426" s="110">
        <f t="shared" si="12"/>
        <v>97.82608695652173</v>
      </c>
    </row>
    <row r="427" spans="2:6" ht="14.25" customHeight="1">
      <c r="B427" s="55">
        <v>4152</v>
      </c>
      <c r="C427" s="10" t="s">
        <v>86</v>
      </c>
      <c r="D427" s="7">
        <v>6000</v>
      </c>
      <c r="E427" s="7">
        <v>6000</v>
      </c>
      <c r="F427" s="110">
        <f t="shared" si="12"/>
        <v>100</v>
      </c>
    </row>
    <row r="428" spans="2:6" ht="14.25" customHeight="1">
      <c r="B428" s="55">
        <v>4152</v>
      </c>
      <c r="C428" s="10" t="s">
        <v>88</v>
      </c>
      <c r="D428" s="7">
        <v>6000</v>
      </c>
      <c r="E428" s="7">
        <v>6000</v>
      </c>
      <c r="F428" s="110">
        <f t="shared" si="12"/>
        <v>100</v>
      </c>
    </row>
    <row r="429" spans="2:6" ht="14.25" customHeight="1">
      <c r="B429" s="55">
        <v>4152</v>
      </c>
      <c r="C429" s="10" t="s">
        <v>163</v>
      </c>
      <c r="D429" s="7">
        <v>8000</v>
      </c>
      <c r="E429" s="7">
        <v>8000</v>
      </c>
      <c r="F429" s="110">
        <f t="shared" si="12"/>
        <v>100</v>
      </c>
    </row>
    <row r="430" spans="2:6" ht="14.25" customHeight="1">
      <c r="B430" s="55">
        <v>4152</v>
      </c>
      <c r="C430" s="10" t="s">
        <v>164</v>
      </c>
      <c r="D430" s="7">
        <v>13000</v>
      </c>
      <c r="E430" s="7">
        <v>11000</v>
      </c>
      <c r="F430" s="110">
        <f t="shared" si="12"/>
        <v>84.61538461538461</v>
      </c>
    </row>
    <row r="431" spans="2:6" ht="14.25" customHeight="1">
      <c r="B431" s="55">
        <v>4152</v>
      </c>
      <c r="C431" s="10" t="s">
        <v>117</v>
      </c>
      <c r="D431" s="7"/>
      <c r="E431" s="7">
        <v>6000</v>
      </c>
      <c r="F431" s="110"/>
    </row>
    <row r="432" spans="2:6" ht="14.25" customHeight="1">
      <c r="B432" s="55">
        <v>4152</v>
      </c>
      <c r="C432" s="10" t="s">
        <v>60</v>
      </c>
      <c r="D432" s="7">
        <v>7000</v>
      </c>
      <c r="E432" s="7">
        <v>7000</v>
      </c>
      <c r="F432" s="110">
        <f aca="true" t="shared" si="13" ref="F432:F440">PRODUCT(E432/D432)*100</f>
        <v>100</v>
      </c>
    </row>
    <row r="433" spans="2:6" ht="14.25" customHeight="1">
      <c r="B433" s="55">
        <v>4152</v>
      </c>
      <c r="C433" s="10" t="s">
        <v>61</v>
      </c>
      <c r="D433" s="7">
        <v>200500</v>
      </c>
      <c r="E433" s="7">
        <v>185000</v>
      </c>
      <c r="F433" s="110">
        <f t="shared" si="13"/>
        <v>92.26932668329178</v>
      </c>
    </row>
    <row r="434" spans="2:6" ht="14.25" customHeight="1">
      <c r="B434" s="55">
        <v>4152</v>
      </c>
      <c r="C434" s="10" t="s">
        <v>122</v>
      </c>
      <c r="D434" s="7">
        <v>5500</v>
      </c>
      <c r="E434" s="7">
        <v>10000</v>
      </c>
      <c r="F434" s="110">
        <f t="shared" si="13"/>
        <v>181.8181818181818</v>
      </c>
    </row>
    <row r="435" spans="2:6" ht="14.25" customHeight="1">
      <c r="B435" s="55">
        <v>4152</v>
      </c>
      <c r="C435" s="10" t="s">
        <v>118</v>
      </c>
      <c r="D435" s="7">
        <v>30000</v>
      </c>
      <c r="E435" s="7">
        <v>35000</v>
      </c>
      <c r="F435" s="110">
        <f t="shared" si="13"/>
        <v>116.66666666666667</v>
      </c>
    </row>
    <row r="436" spans="2:6" ht="14.25" customHeight="1">
      <c r="B436" s="55">
        <v>4152</v>
      </c>
      <c r="C436" s="10" t="s">
        <v>63</v>
      </c>
      <c r="D436" s="7">
        <v>3500</v>
      </c>
      <c r="E436" s="7">
        <v>7000</v>
      </c>
      <c r="F436" s="110">
        <f t="shared" si="13"/>
        <v>200</v>
      </c>
    </row>
    <row r="437" spans="2:6" ht="14.25" customHeight="1">
      <c r="B437" s="55">
        <v>4152</v>
      </c>
      <c r="C437" s="10" t="s">
        <v>131</v>
      </c>
      <c r="D437" s="7">
        <v>49020</v>
      </c>
      <c r="E437" s="7">
        <v>65000</v>
      </c>
      <c r="F437" s="110">
        <f t="shared" si="13"/>
        <v>132.59893920848634</v>
      </c>
    </row>
    <row r="438" spans="2:6" ht="14.25" customHeight="1">
      <c r="B438" s="55">
        <v>4152</v>
      </c>
      <c r="C438" s="10" t="s">
        <v>64</v>
      </c>
      <c r="D438" s="7">
        <v>8500</v>
      </c>
      <c r="E438" s="7">
        <v>10000</v>
      </c>
      <c r="F438" s="110">
        <f t="shared" si="13"/>
        <v>117.64705882352942</v>
      </c>
    </row>
    <row r="439" spans="2:6" ht="14.25" customHeight="1">
      <c r="B439" s="54">
        <v>4152</v>
      </c>
      <c r="C439" s="10" t="s">
        <v>119</v>
      </c>
      <c r="D439" s="7">
        <v>5000</v>
      </c>
      <c r="E439" s="7">
        <v>5000</v>
      </c>
      <c r="F439" s="110">
        <f t="shared" si="13"/>
        <v>100</v>
      </c>
    </row>
    <row r="440" spans="2:6" ht="14.25" customHeight="1">
      <c r="B440" s="54">
        <v>4152</v>
      </c>
      <c r="C440" s="10" t="s">
        <v>324</v>
      </c>
      <c r="D440" s="7">
        <v>395000</v>
      </c>
      <c r="E440" s="7">
        <v>390000</v>
      </c>
      <c r="F440" s="110">
        <f t="shared" si="13"/>
        <v>98.73417721518987</v>
      </c>
    </row>
    <row r="441" spans="2:6" ht="14.25" customHeight="1">
      <c r="B441" s="54">
        <v>4152</v>
      </c>
      <c r="C441" s="10" t="s">
        <v>388</v>
      </c>
      <c r="D441" s="7">
        <v>76205</v>
      </c>
      <c r="E441" s="7"/>
      <c r="F441" s="110"/>
    </row>
    <row r="442" spans="1:6" ht="2.25" customHeight="1">
      <c r="A442" s="14"/>
      <c r="B442" s="54"/>
      <c r="C442" s="13"/>
      <c r="D442" s="7"/>
      <c r="E442" s="7"/>
      <c r="F442" s="110"/>
    </row>
    <row r="443" spans="1:6" ht="14.25" customHeight="1">
      <c r="A443" s="27" t="s">
        <v>41</v>
      </c>
      <c r="B443" s="53">
        <v>416</v>
      </c>
      <c r="C443" s="13" t="s">
        <v>104</v>
      </c>
      <c r="D443" s="9">
        <f>D444+D445+D446+D447+D448+D449+D450</f>
        <v>292000</v>
      </c>
      <c r="E443" s="9">
        <f>E444+E445+E446+E447+E448+E449+E450</f>
        <v>310000</v>
      </c>
      <c r="F443" s="111">
        <f aca="true" t="shared" si="14" ref="F443:F450">PRODUCT(E443/D443)*100</f>
        <v>106.16438356164383</v>
      </c>
    </row>
    <row r="444" spans="1:6" ht="14.25" customHeight="1">
      <c r="A444" s="27"/>
      <c r="B444" s="54">
        <v>4161</v>
      </c>
      <c r="C444" s="10" t="s">
        <v>85</v>
      </c>
      <c r="D444" s="92">
        <v>39500</v>
      </c>
      <c r="E444" s="92">
        <v>60000</v>
      </c>
      <c r="F444" s="121">
        <f t="shared" si="14"/>
        <v>151.8987341772152</v>
      </c>
    </row>
    <row r="445" spans="1:6" ht="14.25" customHeight="1">
      <c r="A445" s="27"/>
      <c r="B445" s="54">
        <v>4161</v>
      </c>
      <c r="C445" s="137" t="s">
        <v>292</v>
      </c>
      <c r="D445" s="92">
        <v>1000</v>
      </c>
      <c r="E445" s="92"/>
      <c r="F445" s="121"/>
    </row>
    <row r="446" spans="2:6" ht="14.25" customHeight="1">
      <c r="B446" s="55">
        <v>4161</v>
      </c>
      <c r="C446" s="10" t="s">
        <v>55</v>
      </c>
      <c r="D446" s="17">
        <v>105000</v>
      </c>
      <c r="E446" s="17">
        <v>110000</v>
      </c>
      <c r="F446" s="110">
        <f t="shared" si="14"/>
        <v>104.76190476190477</v>
      </c>
    </row>
    <row r="447" spans="2:6" ht="14.25" customHeight="1">
      <c r="B447" s="55">
        <v>4161</v>
      </c>
      <c r="C447" s="10" t="s">
        <v>84</v>
      </c>
      <c r="D447" s="17">
        <v>23500</v>
      </c>
      <c r="E447" s="17">
        <v>20000</v>
      </c>
      <c r="F447" s="110">
        <f t="shared" si="14"/>
        <v>85.1063829787234</v>
      </c>
    </row>
    <row r="448" spans="2:6" ht="14.25" customHeight="1">
      <c r="B448" s="55">
        <v>4161</v>
      </c>
      <c r="C448" s="10" t="s">
        <v>65</v>
      </c>
      <c r="D448" s="17">
        <v>58000</v>
      </c>
      <c r="E448" s="17">
        <v>55000</v>
      </c>
      <c r="F448" s="110">
        <f t="shared" si="14"/>
        <v>94.82758620689656</v>
      </c>
    </row>
    <row r="449" spans="2:6" ht="14.25" customHeight="1">
      <c r="B449" s="55">
        <v>4163</v>
      </c>
      <c r="C449" s="10" t="s">
        <v>56</v>
      </c>
      <c r="D449" s="17">
        <v>60000</v>
      </c>
      <c r="E449" s="17">
        <v>60000</v>
      </c>
      <c r="F449" s="110">
        <f t="shared" si="14"/>
        <v>100</v>
      </c>
    </row>
    <row r="450" spans="2:6" ht="14.25" customHeight="1">
      <c r="B450" s="55">
        <v>4163</v>
      </c>
      <c r="C450" s="10" t="s">
        <v>298</v>
      </c>
      <c r="D450" s="17">
        <v>5000</v>
      </c>
      <c r="E450" s="17">
        <v>5000</v>
      </c>
      <c r="F450" s="110">
        <f t="shared" si="14"/>
        <v>100</v>
      </c>
    </row>
    <row r="451" spans="1:6" ht="2.25" customHeight="1">
      <c r="A451" s="14"/>
      <c r="B451" s="54"/>
      <c r="C451" s="13"/>
      <c r="D451" s="7"/>
      <c r="E451" s="7"/>
      <c r="F451" s="110"/>
    </row>
    <row r="452" spans="1:6" s="28" customFormat="1" ht="14.25" customHeight="1">
      <c r="A452" s="13" t="s">
        <v>42</v>
      </c>
      <c r="B452" s="56">
        <v>419</v>
      </c>
      <c r="C452" s="13" t="s">
        <v>115</v>
      </c>
      <c r="D452" s="15">
        <f>D453</f>
        <v>66000</v>
      </c>
      <c r="E452" s="15">
        <f>E453</f>
        <v>100000</v>
      </c>
      <c r="F452" s="111">
        <f>PRODUCT(E452/D452)*100</f>
        <v>151.5151515151515</v>
      </c>
    </row>
    <row r="453" spans="1:6" ht="14.25" customHeight="1">
      <c r="A453" s="14"/>
      <c r="B453" s="54">
        <v>4191</v>
      </c>
      <c r="C453" s="137" t="s">
        <v>115</v>
      </c>
      <c r="D453" s="17">
        <v>66000</v>
      </c>
      <c r="E453" s="17">
        <v>100000</v>
      </c>
      <c r="F453" s="110">
        <f>PRODUCT(E453/D453)*100</f>
        <v>151.5151515151515</v>
      </c>
    </row>
    <row r="454" spans="1:6" ht="2.25" customHeight="1">
      <c r="A454" s="14"/>
      <c r="B454" s="54"/>
      <c r="C454" s="13"/>
      <c r="D454" s="7"/>
      <c r="E454" s="7"/>
      <c r="F454" s="110"/>
    </row>
    <row r="455" spans="1:6" ht="14.25" customHeight="1">
      <c r="A455" s="21" t="s">
        <v>72</v>
      </c>
      <c r="B455" s="53">
        <v>488</v>
      </c>
      <c r="C455" s="13" t="s">
        <v>317</v>
      </c>
      <c r="D455" s="15">
        <f>D456+D457+D458+D459</f>
        <v>391579</v>
      </c>
      <c r="E455" s="15">
        <f>E456+E457+E458+E459</f>
        <v>306000</v>
      </c>
      <c r="F455" s="111">
        <f>PRODUCT(E455/D455)*100</f>
        <v>78.1451507869421</v>
      </c>
    </row>
    <row r="456" spans="1:6" ht="14.25" customHeight="1">
      <c r="A456" s="14"/>
      <c r="B456" s="54">
        <v>4881</v>
      </c>
      <c r="C456" s="10" t="s">
        <v>328</v>
      </c>
      <c r="D456" s="17">
        <v>240000</v>
      </c>
      <c r="E456" s="17">
        <v>240000</v>
      </c>
      <c r="F456" s="110">
        <f>PRODUCT(E456/D456)*100</f>
        <v>100</v>
      </c>
    </row>
    <row r="457" spans="1:6" ht="14.25" customHeight="1">
      <c r="A457" s="14"/>
      <c r="B457" s="54">
        <v>4881</v>
      </c>
      <c r="C457" s="10" t="s">
        <v>389</v>
      </c>
      <c r="D457" s="17">
        <v>65036</v>
      </c>
      <c r="E457" s="17"/>
      <c r="F457" s="110"/>
    </row>
    <row r="458" spans="1:6" ht="14.25" customHeight="1">
      <c r="A458" s="14"/>
      <c r="B458" s="54">
        <v>4881</v>
      </c>
      <c r="C458" s="10" t="s">
        <v>329</v>
      </c>
      <c r="D458" s="17">
        <v>71000</v>
      </c>
      <c r="E458" s="17">
        <v>66000</v>
      </c>
      <c r="F458" s="110">
        <f>PRODUCT(E458/D458)*100</f>
        <v>92.95774647887323</v>
      </c>
    </row>
    <row r="459" spans="1:6" ht="14.25" customHeight="1">
      <c r="A459" s="14"/>
      <c r="B459" s="54">
        <v>4881</v>
      </c>
      <c r="C459" s="10" t="s">
        <v>390</v>
      </c>
      <c r="D459" s="17">
        <v>15543</v>
      </c>
      <c r="E459" s="17"/>
      <c r="F459" s="110"/>
    </row>
    <row r="460" spans="1:6" ht="2.25" customHeight="1">
      <c r="A460" s="14"/>
      <c r="B460" s="54"/>
      <c r="C460" s="13"/>
      <c r="D460" s="7"/>
      <c r="E460" s="7"/>
      <c r="F460" s="110"/>
    </row>
    <row r="461" spans="1:6" ht="14.25" customHeight="1">
      <c r="A461" s="21" t="s">
        <v>294</v>
      </c>
      <c r="B461" s="53">
        <v>5113</v>
      </c>
      <c r="C461" s="13" t="s">
        <v>108</v>
      </c>
      <c r="D461" s="9">
        <v>27500</v>
      </c>
      <c r="E461" s="9">
        <v>53000</v>
      </c>
      <c r="F461" s="111">
        <f>PRODUCT(E461/D461)*100</f>
        <v>192.72727272727272</v>
      </c>
    </row>
    <row r="462" spans="1:6" ht="2.25" customHeight="1">
      <c r="A462" s="14"/>
      <c r="B462" s="54"/>
      <c r="C462" s="13"/>
      <c r="D462" s="7"/>
      <c r="E462" s="7"/>
      <c r="F462" s="110"/>
    </row>
    <row r="463" spans="1:6" ht="14.25" customHeight="1">
      <c r="A463" s="21" t="s">
        <v>308</v>
      </c>
      <c r="B463" s="53">
        <v>5161</v>
      </c>
      <c r="C463" s="13" t="s">
        <v>134</v>
      </c>
      <c r="D463" s="9">
        <v>22000</v>
      </c>
      <c r="E463" s="9">
        <v>20000</v>
      </c>
      <c r="F463" s="111">
        <f>PRODUCT(E463/D463)*100</f>
        <v>90.9090909090909</v>
      </c>
    </row>
    <row r="464" spans="1:6" ht="2.25" customHeight="1">
      <c r="A464" s="14"/>
      <c r="B464" s="54"/>
      <c r="C464" s="13"/>
      <c r="D464" s="7"/>
      <c r="E464" s="7"/>
      <c r="F464" s="110"/>
    </row>
    <row r="465" spans="1:6" ht="14.25" customHeight="1">
      <c r="A465" s="21" t="s">
        <v>346</v>
      </c>
      <c r="B465" s="53">
        <v>6311</v>
      </c>
      <c r="C465" s="13" t="s">
        <v>135</v>
      </c>
      <c r="D465" s="9">
        <v>20000</v>
      </c>
      <c r="E465" s="9">
        <v>20000</v>
      </c>
      <c r="F465" s="111">
        <f>PRODUCT(E465/D465)*100</f>
        <v>100</v>
      </c>
    </row>
    <row r="466" spans="1:6" ht="2.25" customHeight="1">
      <c r="A466" s="14"/>
      <c r="B466" s="54"/>
      <c r="C466" s="13"/>
      <c r="D466" s="7"/>
      <c r="E466" s="7"/>
      <c r="F466" s="110"/>
    </row>
    <row r="467" spans="1:6" ht="15" customHeight="1">
      <c r="A467" s="83"/>
      <c r="B467" s="84" t="s">
        <v>1</v>
      </c>
      <c r="C467" s="81" t="s">
        <v>66</v>
      </c>
      <c r="D467" s="114">
        <f>D386+D417+D421+D443+D452+D455+D461+D463+D465</f>
        <v>2219504</v>
      </c>
      <c r="E467" s="114">
        <f>E386+E417+E421+E443+E452+E455+E461+E463+E465</f>
        <v>2131900</v>
      </c>
      <c r="F467" s="120">
        <f>PRODUCT(E467/D467)*100</f>
        <v>96.05299201983867</v>
      </c>
    </row>
    <row r="468" spans="1:6" ht="14.25" customHeight="1">
      <c r="A468" s="14"/>
      <c r="B468" s="55"/>
      <c r="C468" s="10"/>
      <c r="D468" s="7"/>
      <c r="E468" s="7"/>
      <c r="F468" s="110"/>
    </row>
    <row r="469" spans="1:6" ht="14.25" customHeight="1">
      <c r="A469" s="40" t="s">
        <v>94</v>
      </c>
      <c r="B469" s="46" t="s">
        <v>254</v>
      </c>
      <c r="C469" s="166" t="s">
        <v>0</v>
      </c>
      <c r="D469" s="41" t="s">
        <v>349</v>
      </c>
      <c r="E469" s="41" t="s">
        <v>408</v>
      </c>
      <c r="F469" s="46" t="s">
        <v>262</v>
      </c>
    </row>
    <row r="470" spans="1:6" ht="14.25" customHeight="1">
      <c r="A470" s="42" t="s">
        <v>93</v>
      </c>
      <c r="B470" s="47" t="s">
        <v>253</v>
      </c>
      <c r="C470" s="167"/>
      <c r="D470" s="43" t="s">
        <v>296</v>
      </c>
      <c r="E470" s="43" t="s">
        <v>407</v>
      </c>
      <c r="F470" s="101" t="s">
        <v>409</v>
      </c>
    </row>
    <row r="471" spans="1:6" s="105" customFormat="1" ht="12.75" customHeight="1">
      <c r="A471" s="152">
        <v>1</v>
      </c>
      <c r="B471" s="48">
        <v>2</v>
      </c>
      <c r="C471" s="48">
        <v>3</v>
      </c>
      <c r="D471" s="48">
        <v>4</v>
      </c>
      <c r="E471" s="48">
        <v>5</v>
      </c>
      <c r="F471" s="48">
        <v>6</v>
      </c>
    </row>
    <row r="472" spans="1:6" ht="2.25" customHeight="1">
      <c r="A472" s="18"/>
      <c r="B472" s="55"/>
      <c r="C472" s="10"/>
      <c r="D472" s="17"/>
      <c r="E472" s="17"/>
      <c r="F472" s="110"/>
    </row>
    <row r="473" spans="1:6" ht="15" customHeight="1">
      <c r="A473" s="165" t="s">
        <v>359</v>
      </c>
      <c r="B473" s="165"/>
      <c r="C473" s="165"/>
      <c r="D473" s="165"/>
      <c r="E473" s="165"/>
      <c r="F473" s="165"/>
    </row>
    <row r="474" spans="1:6" ht="1.5" customHeight="1">
      <c r="A474" s="18"/>
      <c r="B474" s="55"/>
      <c r="C474" s="10"/>
      <c r="D474" s="17"/>
      <c r="E474" s="17"/>
      <c r="F474" s="110"/>
    </row>
    <row r="475" spans="1:6" ht="13.5" customHeight="1">
      <c r="A475" s="14" t="s">
        <v>2</v>
      </c>
      <c r="B475" s="53">
        <v>411</v>
      </c>
      <c r="C475" s="13" t="s">
        <v>97</v>
      </c>
      <c r="D475" s="15">
        <f>D476+D477+D478+D479</f>
        <v>2125200</v>
      </c>
      <c r="E475" s="15">
        <f>E476+E477+E478+E479</f>
        <v>2040000</v>
      </c>
      <c r="F475" s="111">
        <f>PRODUCT(E475/D475)*100</f>
        <v>95.99096555618296</v>
      </c>
    </row>
    <row r="476" spans="1:6" ht="13.5" customHeight="1">
      <c r="A476" s="14"/>
      <c r="B476" s="55">
        <v>4111</v>
      </c>
      <c r="C476" s="10" t="s">
        <v>130</v>
      </c>
      <c r="D476" s="7">
        <v>1995200</v>
      </c>
      <c r="E476" s="7">
        <v>1680000</v>
      </c>
      <c r="F476" s="110">
        <f>PRODUCT(E476/D476)*100</f>
        <v>84.20208500400962</v>
      </c>
    </row>
    <row r="477" spans="1:6" ht="13.5" customHeight="1">
      <c r="A477" s="14"/>
      <c r="B477" s="55">
        <v>4112</v>
      </c>
      <c r="C477" s="10" t="s">
        <v>129</v>
      </c>
      <c r="D477" s="7">
        <v>50000</v>
      </c>
      <c r="E477" s="7">
        <v>280000</v>
      </c>
      <c r="F477" s="110">
        <f>PRODUCT(E477/D477)*100</f>
        <v>560</v>
      </c>
    </row>
    <row r="478" spans="1:6" ht="13.5" customHeight="1">
      <c r="A478" s="14"/>
      <c r="B478" s="55">
        <v>4113</v>
      </c>
      <c r="C478" s="10" t="s">
        <v>335</v>
      </c>
      <c r="D478" s="7">
        <v>30000</v>
      </c>
      <c r="E478" s="7">
        <v>30000</v>
      </c>
      <c r="F478" s="110">
        <f>PRODUCT(E478/D478)*100</f>
        <v>100</v>
      </c>
    </row>
    <row r="479" spans="1:6" ht="13.5" customHeight="1">
      <c r="A479" s="14"/>
      <c r="B479" s="55">
        <v>4114</v>
      </c>
      <c r="C479" s="10" t="s">
        <v>309</v>
      </c>
      <c r="D479" s="7">
        <v>50000</v>
      </c>
      <c r="E479" s="7">
        <v>50000</v>
      </c>
      <c r="F479" s="110">
        <f>PRODUCT(E479/D479)*100</f>
        <v>100</v>
      </c>
    </row>
    <row r="480" spans="1:6" ht="1.5" customHeight="1">
      <c r="A480" s="18"/>
      <c r="B480" s="55"/>
      <c r="C480" s="10"/>
      <c r="D480" s="17"/>
      <c r="E480" s="17"/>
      <c r="F480" s="110"/>
    </row>
    <row r="481" spans="3:6" ht="1.5" customHeight="1">
      <c r="C481" s="2" t="s">
        <v>1</v>
      </c>
      <c r="D481" s="17"/>
      <c r="E481" s="17"/>
      <c r="F481" s="110"/>
    </row>
    <row r="482" spans="1:6" s="28" customFormat="1" ht="12.75" customHeight="1">
      <c r="A482" s="14" t="s">
        <v>18</v>
      </c>
      <c r="B482" s="56">
        <v>6381</v>
      </c>
      <c r="C482" s="13" t="s">
        <v>352</v>
      </c>
      <c r="D482" s="138">
        <v>7800</v>
      </c>
      <c r="E482" s="138">
        <v>9000</v>
      </c>
      <c r="F482" s="111">
        <f>PRODUCT(E482/D482)*100</f>
        <v>115.38461538461537</v>
      </c>
    </row>
    <row r="483" spans="1:6" ht="1.5" customHeight="1">
      <c r="A483" s="14" t="s">
        <v>1</v>
      </c>
      <c r="B483" s="55"/>
      <c r="C483" s="10"/>
      <c r="D483" s="108"/>
      <c r="E483" s="108"/>
      <c r="F483" s="110"/>
    </row>
    <row r="484" spans="1:7" ht="15" customHeight="1">
      <c r="A484" s="79"/>
      <c r="B484" s="80"/>
      <c r="C484" s="81" t="s">
        <v>54</v>
      </c>
      <c r="D484" s="114">
        <f>D475+D482</f>
        <v>2133000</v>
      </c>
      <c r="E484" s="114">
        <f>E475+E482</f>
        <v>2049000</v>
      </c>
      <c r="F484" s="120">
        <f>PRODUCT(E484/D484)*100</f>
        <v>96.0618846694796</v>
      </c>
      <c r="G484" t="s">
        <v>1</v>
      </c>
    </row>
    <row r="485" spans="2:5" ht="2.25" customHeight="1">
      <c r="B485" s="54"/>
      <c r="C485" s="10"/>
      <c r="D485" s="29"/>
      <c r="E485" s="29"/>
    </row>
    <row r="486" spans="1:6" s="127" customFormat="1" ht="15" customHeight="1">
      <c r="A486" s="165" t="s">
        <v>312</v>
      </c>
      <c r="B486" s="165"/>
      <c r="C486" s="165"/>
      <c r="D486" s="165"/>
      <c r="E486" s="165"/>
      <c r="F486" s="165"/>
    </row>
    <row r="487" spans="1:6" ht="1.5" customHeight="1">
      <c r="A487" s="14"/>
      <c r="B487" s="55"/>
      <c r="C487" s="10"/>
      <c r="D487" s="7"/>
      <c r="E487" s="7"/>
      <c r="F487" s="110"/>
    </row>
    <row r="488" spans="1:6" s="28" customFormat="1" ht="13.5" customHeight="1">
      <c r="A488" s="27" t="s">
        <v>2</v>
      </c>
      <c r="B488" s="53">
        <v>412</v>
      </c>
      <c r="C488" s="13" t="s">
        <v>91</v>
      </c>
      <c r="D488" s="15">
        <f>D489+D490</f>
        <v>50000</v>
      </c>
      <c r="E488" s="15">
        <f>E489+E490+E491</f>
        <v>50000</v>
      </c>
      <c r="F488" s="111">
        <f>PRODUCT(E488/D488)*100</f>
        <v>100</v>
      </c>
    </row>
    <row r="489" spans="2:6" ht="13.5" customHeight="1">
      <c r="B489" s="54">
        <v>4127</v>
      </c>
      <c r="C489" s="10" t="s">
        <v>62</v>
      </c>
      <c r="D489" s="17">
        <v>30000</v>
      </c>
      <c r="E489" s="17">
        <v>30000</v>
      </c>
      <c r="F489" s="110">
        <f>PRODUCT(E489/D489)*100</f>
        <v>100</v>
      </c>
    </row>
    <row r="490" spans="2:6" ht="13.5" customHeight="1">
      <c r="B490" s="54">
        <v>4129</v>
      </c>
      <c r="C490" s="10" t="s">
        <v>330</v>
      </c>
      <c r="D490" s="17">
        <v>20000</v>
      </c>
      <c r="E490" s="17"/>
      <c r="F490" s="110"/>
    </row>
    <row r="491" spans="2:6" ht="13.5" customHeight="1">
      <c r="B491" s="54">
        <v>4129</v>
      </c>
      <c r="C491" s="10" t="s">
        <v>103</v>
      </c>
      <c r="D491" s="17"/>
      <c r="E491" s="17">
        <v>20000</v>
      </c>
      <c r="F491" s="110"/>
    </row>
    <row r="492" spans="1:6" ht="1.5" customHeight="1">
      <c r="A492" s="14"/>
      <c r="B492" s="55"/>
      <c r="C492" s="10"/>
      <c r="D492" s="7"/>
      <c r="E492" s="7"/>
      <c r="F492" s="110"/>
    </row>
    <row r="493" spans="1:6" s="28" customFormat="1" ht="13.5" customHeight="1">
      <c r="A493" s="27" t="s">
        <v>18</v>
      </c>
      <c r="B493" s="53">
        <v>414</v>
      </c>
      <c r="C493" s="13" t="s">
        <v>106</v>
      </c>
      <c r="D493" s="15">
        <f>D494+D495</f>
        <v>58438</v>
      </c>
      <c r="E493" s="15">
        <f>E494+E495</f>
        <v>150000</v>
      </c>
      <c r="F493" s="111">
        <f>PRODUCT(E493/D493)*100</f>
        <v>256.6822957664533</v>
      </c>
    </row>
    <row r="494" spans="2:6" ht="13.5" customHeight="1">
      <c r="B494" s="54">
        <v>4141</v>
      </c>
      <c r="C494" s="10" t="s">
        <v>162</v>
      </c>
      <c r="D494" s="17">
        <v>13438</v>
      </c>
      <c r="E494" s="17">
        <v>50000</v>
      </c>
      <c r="F494" s="121">
        <f>PRODUCT(E494/D494)*100</f>
        <v>372.079178449174</v>
      </c>
    </row>
    <row r="495" spans="1:6" ht="13.5" customHeight="1">
      <c r="A495" s="18"/>
      <c r="B495" s="55">
        <v>4141</v>
      </c>
      <c r="C495" s="10" t="s">
        <v>165</v>
      </c>
      <c r="D495" s="17">
        <v>45000</v>
      </c>
      <c r="E495" s="17">
        <v>100000</v>
      </c>
      <c r="F495" s="110">
        <f>PRODUCT(E495/D495)*100</f>
        <v>222.22222222222223</v>
      </c>
    </row>
    <row r="496" spans="1:6" ht="1.5" customHeight="1">
      <c r="A496" s="18"/>
      <c r="B496" s="55"/>
      <c r="C496" s="10"/>
      <c r="D496" s="17"/>
      <c r="E496" s="17"/>
      <c r="F496" s="110"/>
    </row>
    <row r="497" spans="1:6" s="28" customFormat="1" ht="13.5" customHeight="1">
      <c r="A497" s="20" t="s">
        <v>41</v>
      </c>
      <c r="B497" s="56">
        <v>5111</v>
      </c>
      <c r="C497" s="13" t="s">
        <v>387</v>
      </c>
      <c r="D497" s="138">
        <v>19470</v>
      </c>
      <c r="E497" s="138"/>
      <c r="F497" s="123"/>
    </row>
    <row r="498" spans="1:6" s="28" customFormat="1" ht="13.5" customHeight="1">
      <c r="A498" s="20" t="s">
        <v>42</v>
      </c>
      <c r="B498" s="56">
        <v>5111</v>
      </c>
      <c r="C498" s="13" t="s">
        <v>397</v>
      </c>
      <c r="D498" s="138">
        <v>20530</v>
      </c>
      <c r="E498" s="138"/>
      <c r="F498" s="123"/>
    </row>
    <row r="499" spans="1:6" s="28" customFormat="1" ht="13.5" customHeight="1">
      <c r="A499" s="20" t="s">
        <v>72</v>
      </c>
      <c r="B499" s="56">
        <v>5112</v>
      </c>
      <c r="C499" s="13" t="s">
        <v>372</v>
      </c>
      <c r="D499" s="15">
        <v>30800</v>
      </c>
      <c r="E499" s="15"/>
      <c r="F499" s="123"/>
    </row>
    <row r="500" spans="1:6" s="28" customFormat="1" ht="13.5" customHeight="1">
      <c r="A500" s="20" t="s">
        <v>294</v>
      </c>
      <c r="B500" s="56">
        <v>5111</v>
      </c>
      <c r="C500" s="13" t="s">
        <v>417</v>
      </c>
      <c r="D500" s="15"/>
      <c r="E500" s="15">
        <v>30000</v>
      </c>
      <c r="F500" s="123"/>
    </row>
    <row r="501" spans="1:6" s="28" customFormat="1" ht="13.5" customHeight="1">
      <c r="A501" s="13" t="s">
        <v>308</v>
      </c>
      <c r="B501" s="56">
        <v>5113</v>
      </c>
      <c r="C501" s="13" t="s">
        <v>137</v>
      </c>
      <c r="D501" s="15">
        <v>5500</v>
      </c>
      <c r="E501" s="15">
        <v>5500</v>
      </c>
      <c r="F501" s="111">
        <f>PRODUCT(E501/D501)*100</f>
        <v>100</v>
      </c>
    </row>
    <row r="502" spans="1:6" s="28" customFormat="1" ht="13.5" customHeight="1">
      <c r="A502" s="13" t="s">
        <v>346</v>
      </c>
      <c r="B502" s="53">
        <v>5161</v>
      </c>
      <c r="C502" s="13" t="s">
        <v>134</v>
      </c>
      <c r="D502" s="15">
        <v>4500</v>
      </c>
      <c r="E502" s="15">
        <v>4500</v>
      </c>
      <c r="F502" s="111">
        <f>PRODUCT(E502/D502)*100</f>
        <v>100</v>
      </c>
    </row>
    <row r="503" spans="1:6" ht="2.25" customHeight="1">
      <c r="A503" s="14"/>
      <c r="B503" s="55"/>
      <c r="C503" s="10"/>
      <c r="D503" s="7"/>
      <c r="E503" s="7"/>
      <c r="F503" s="116"/>
    </row>
    <row r="504" spans="1:6" ht="15" customHeight="1">
      <c r="A504" s="83"/>
      <c r="B504" s="84" t="s">
        <v>1</v>
      </c>
      <c r="C504" s="81" t="s">
        <v>66</v>
      </c>
      <c r="D504" s="82">
        <f>D488+D493+D497+D498+D499+D501+D502</f>
        <v>189238</v>
      </c>
      <c r="E504" s="82">
        <f>E488+E493+E500+E501+E502</f>
        <v>240000</v>
      </c>
      <c r="F504" s="124">
        <f>PRODUCT(E504/D504)*100</f>
        <v>126.82442215622656</v>
      </c>
    </row>
    <row r="505" spans="1:6" ht="1.5" customHeight="1">
      <c r="A505" s="14"/>
      <c r="B505" s="55"/>
      <c r="C505" s="10"/>
      <c r="D505" s="7"/>
      <c r="E505" s="7"/>
      <c r="F505" s="110"/>
    </row>
    <row r="506" spans="1:6" ht="15" customHeight="1">
      <c r="A506" s="165" t="s">
        <v>353</v>
      </c>
      <c r="B506" s="165"/>
      <c r="C506" s="165"/>
      <c r="D506" s="165"/>
      <c r="E506" s="29"/>
      <c r="F506" s="110"/>
    </row>
    <row r="507" spans="1:6" s="28" customFormat="1" ht="1.5" customHeight="1">
      <c r="A507" s="20"/>
      <c r="B507" s="56"/>
      <c r="C507" s="13"/>
      <c r="D507" s="9"/>
      <c r="E507" s="9"/>
      <c r="F507" s="123"/>
    </row>
    <row r="508" spans="1:6" ht="13.5" customHeight="1">
      <c r="A508" s="14" t="s">
        <v>2</v>
      </c>
      <c r="B508" s="53">
        <v>412</v>
      </c>
      <c r="C508" s="13" t="s">
        <v>91</v>
      </c>
      <c r="D508" s="15">
        <f>D509+D510+D511+D512+D513+D514+D515+D516+D517</f>
        <v>1177000</v>
      </c>
      <c r="E508" s="15">
        <f>E509+E510+E511+E512+E513+E514+E515+E516+E517</f>
        <v>1255000</v>
      </c>
      <c r="F508" s="111">
        <f aca="true" t="shared" si="15" ref="F508:F520">PRODUCT(E508/D508)*100</f>
        <v>106.62701784197111</v>
      </c>
    </row>
    <row r="509" spans="1:6" ht="13.5" customHeight="1">
      <c r="A509" s="18"/>
      <c r="B509" s="55">
        <v>4122</v>
      </c>
      <c r="C509" s="10" t="s">
        <v>167</v>
      </c>
      <c r="D509" s="17">
        <v>18000</v>
      </c>
      <c r="E509" s="17">
        <v>18000</v>
      </c>
      <c r="F509" s="110">
        <f t="shared" si="15"/>
        <v>100</v>
      </c>
    </row>
    <row r="510" spans="1:8" ht="13.5" customHeight="1">
      <c r="A510" s="18"/>
      <c r="B510" s="55">
        <v>4125</v>
      </c>
      <c r="C510" s="10" t="s">
        <v>342</v>
      </c>
      <c r="D510" s="17">
        <v>379000</v>
      </c>
      <c r="E510" s="17">
        <v>440000</v>
      </c>
      <c r="F510" s="110">
        <f t="shared" si="15"/>
        <v>116.09498680738785</v>
      </c>
      <c r="H510" t="s">
        <v>1</v>
      </c>
    </row>
    <row r="511" spans="1:6" ht="13.5" customHeight="1">
      <c r="A511" s="18"/>
      <c r="B511" s="55">
        <v>4125</v>
      </c>
      <c r="C511" s="10" t="s">
        <v>168</v>
      </c>
      <c r="D511" s="17">
        <v>30000</v>
      </c>
      <c r="E511" s="17">
        <v>30000</v>
      </c>
      <c r="F511" s="110">
        <f t="shared" si="15"/>
        <v>100</v>
      </c>
    </row>
    <row r="512" spans="1:6" ht="13.5" customHeight="1">
      <c r="A512" s="18"/>
      <c r="B512" s="55">
        <v>4125</v>
      </c>
      <c r="C512" s="10" t="s">
        <v>68</v>
      </c>
      <c r="D512" s="17">
        <v>100000</v>
      </c>
      <c r="E512" s="17">
        <v>65000</v>
      </c>
      <c r="F512" s="110">
        <f t="shared" si="15"/>
        <v>65</v>
      </c>
    </row>
    <row r="513" spans="1:6" ht="13.5" customHeight="1">
      <c r="A513" s="18"/>
      <c r="B513" s="55">
        <v>4128</v>
      </c>
      <c r="C513" s="10" t="s">
        <v>126</v>
      </c>
      <c r="D513" s="17">
        <v>170000</v>
      </c>
      <c r="E513" s="17">
        <v>170000</v>
      </c>
      <c r="F513" s="110">
        <f t="shared" si="15"/>
        <v>100</v>
      </c>
    </row>
    <row r="514" spans="1:6" ht="13.5" customHeight="1">
      <c r="A514" s="18"/>
      <c r="B514" s="55">
        <v>4128</v>
      </c>
      <c r="C514" s="10" t="s">
        <v>67</v>
      </c>
      <c r="D514" s="17">
        <v>60000</v>
      </c>
      <c r="E514" s="17">
        <v>60000</v>
      </c>
      <c r="F514" s="110">
        <f t="shared" si="15"/>
        <v>100</v>
      </c>
    </row>
    <row r="515" spans="1:6" ht="13.5" customHeight="1">
      <c r="A515" s="18"/>
      <c r="B515" s="55">
        <v>4128</v>
      </c>
      <c r="C515" s="10" t="s">
        <v>127</v>
      </c>
      <c r="D515" s="17">
        <v>150000</v>
      </c>
      <c r="E515" s="17">
        <v>150000</v>
      </c>
      <c r="F515" s="110">
        <f t="shared" si="15"/>
        <v>100</v>
      </c>
    </row>
    <row r="516" spans="1:6" ht="13.5" customHeight="1">
      <c r="A516" s="18"/>
      <c r="B516" s="55">
        <v>4128</v>
      </c>
      <c r="C516" s="10" t="s">
        <v>69</v>
      </c>
      <c r="D516" s="17">
        <v>260000</v>
      </c>
      <c r="E516" s="17">
        <v>270000</v>
      </c>
      <c r="F516" s="110">
        <f t="shared" si="15"/>
        <v>103.84615384615385</v>
      </c>
    </row>
    <row r="517" spans="1:6" ht="13.5" customHeight="1">
      <c r="A517" s="18"/>
      <c r="B517" s="55">
        <v>4129</v>
      </c>
      <c r="C517" s="10" t="s">
        <v>385</v>
      </c>
      <c r="D517" s="17">
        <v>10000</v>
      </c>
      <c r="E517" s="17">
        <v>52000</v>
      </c>
      <c r="F517" s="110">
        <f t="shared" si="15"/>
        <v>520</v>
      </c>
    </row>
    <row r="518" spans="1:6" ht="1.5" customHeight="1">
      <c r="A518" s="14"/>
      <c r="B518" s="55"/>
      <c r="C518" s="10"/>
      <c r="D518" s="7"/>
      <c r="E518" s="7"/>
      <c r="F518" s="110"/>
    </row>
    <row r="519" spans="1:6" ht="13.5" customHeight="1">
      <c r="A519" s="99" t="s">
        <v>18</v>
      </c>
      <c r="B519" s="56">
        <v>415</v>
      </c>
      <c r="C519" s="13" t="s">
        <v>153</v>
      </c>
      <c r="D519" s="138">
        <f>D520+D522+D51+D523+D524+D525</f>
        <v>234992</v>
      </c>
      <c r="E519" s="138">
        <f>E520+E521</f>
        <v>130000</v>
      </c>
      <c r="F519" s="111">
        <f t="shared" si="15"/>
        <v>55.32103220535167</v>
      </c>
    </row>
    <row r="520" spans="1:6" ht="13.5" customHeight="1">
      <c r="A520" s="18"/>
      <c r="B520" s="55">
        <v>4152</v>
      </c>
      <c r="C520" s="10" t="s">
        <v>377</v>
      </c>
      <c r="D520" s="17">
        <v>7000</v>
      </c>
      <c r="E520" s="17">
        <v>125000</v>
      </c>
      <c r="F520" s="121">
        <f t="shared" si="15"/>
        <v>1785.7142857142858</v>
      </c>
    </row>
    <row r="521" spans="1:6" ht="13.5" customHeight="1">
      <c r="A521" s="18"/>
      <c r="B521" s="55">
        <v>4152</v>
      </c>
      <c r="C521" s="10" t="s">
        <v>418</v>
      </c>
      <c r="D521" s="17"/>
      <c r="E521" s="17">
        <v>5000</v>
      </c>
      <c r="F521" s="121"/>
    </row>
    <row r="522" spans="1:6" ht="13.5" customHeight="1">
      <c r="A522" s="18"/>
      <c r="B522" s="55">
        <v>4152</v>
      </c>
      <c r="C522" s="10" t="s">
        <v>360</v>
      </c>
      <c r="D522" s="17">
        <v>4492</v>
      </c>
      <c r="E522" s="17"/>
      <c r="F522" s="110"/>
    </row>
    <row r="523" spans="1:6" ht="13.5" customHeight="1">
      <c r="A523" s="18"/>
      <c r="B523" s="55">
        <v>4152</v>
      </c>
      <c r="C523" s="137" t="s">
        <v>400</v>
      </c>
      <c r="D523" s="149">
        <v>5000</v>
      </c>
      <c r="E523" s="149"/>
      <c r="F523" s="110"/>
    </row>
    <row r="524" spans="1:6" ht="13.5" customHeight="1">
      <c r="A524" s="18"/>
      <c r="B524" s="55">
        <v>4152</v>
      </c>
      <c r="C524" s="137" t="s">
        <v>398</v>
      </c>
      <c r="D524" s="149">
        <v>13500</v>
      </c>
      <c r="E524" s="149"/>
      <c r="F524" s="110"/>
    </row>
    <row r="525" spans="1:6" ht="13.5" customHeight="1">
      <c r="A525" s="14"/>
      <c r="B525" s="55">
        <v>4152</v>
      </c>
      <c r="C525" s="10" t="s">
        <v>399</v>
      </c>
      <c r="D525" s="7">
        <v>205000</v>
      </c>
      <c r="E525" s="7"/>
      <c r="F525" s="110"/>
    </row>
    <row r="526" spans="1:6" ht="13.5" customHeight="1">
      <c r="A526" s="14" t="s">
        <v>40</v>
      </c>
      <c r="B526" s="56">
        <v>5111</v>
      </c>
      <c r="C526" s="13" t="s">
        <v>132</v>
      </c>
      <c r="D526" s="15">
        <f>D527</f>
        <v>24000</v>
      </c>
      <c r="E526" s="15">
        <f>E527</f>
        <v>29000</v>
      </c>
      <c r="F526" s="111">
        <f>PRODUCT(E526/D526)*100</f>
        <v>120.83333333333333</v>
      </c>
    </row>
    <row r="527" spans="1:6" ht="13.5" customHeight="1">
      <c r="A527" s="18"/>
      <c r="B527" s="55">
        <v>5111</v>
      </c>
      <c r="C527" s="10" t="s">
        <v>132</v>
      </c>
      <c r="D527" s="17">
        <v>24000</v>
      </c>
      <c r="E527" s="17">
        <v>29000</v>
      </c>
      <c r="F527" s="110">
        <f>PRODUCT(E527/D527)*100</f>
        <v>120.83333333333333</v>
      </c>
    </row>
    <row r="528" spans="1:6" ht="1.5" customHeight="1">
      <c r="A528" s="14"/>
      <c r="B528" s="55"/>
      <c r="C528" s="10"/>
      <c r="D528" s="7"/>
      <c r="E528" s="7"/>
      <c r="F528" s="110"/>
    </row>
    <row r="529" spans="1:6" ht="13.5" customHeight="1">
      <c r="A529" s="14" t="s">
        <v>41</v>
      </c>
      <c r="B529" s="53">
        <v>5112</v>
      </c>
      <c r="C529" s="13" t="s">
        <v>279</v>
      </c>
      <c r="D529" s="15">
        <f>D530+D531+D532+D533</f>
        <v>127700</v>
      </c>
      <c r="E529" s="15">
        <f>E530+E531+E532+E533</f>
        <v>111000</v>
      </c>
      <c r="F529" s="111">
        <f>PRODUCT(E529/D529)*100</f>
        <v>86.92247454972592</v>
      </c>
    </row>
    <row r="530" spans="1:6" ht="13.5" customHeight="1">
      <c r="A530" s="18"/>
      <c r="B530" s="55">
        <v>5112</v>
      </c>
      <c r="C530" s="10" t="s">
        <v>278</v>
      </c>
      <c r="D530" s="7">
        <v>10000</v>
      </c>
      <c r="E530" s="7">
        <v>50000</v>
      </c>
      <c r="F530" s="110">
        <f>PRODUCT(E530/D530)*100</f>
        <v>500</v>
      </c>
    </row>
    <row r="531" spans="1:6" ht="13.5" customHeight="1">
      <c r="A531" s="18"/>
      <c r="B531" s="55">
        <v>5112</v>
      </c>
      <c r="C531" s="10" t="s">
        <v>396</v>
      </c>
      <c r="D531" s="7">
        <v>63000</v>
      </c>
      <c r="E531" s="7"/>
      <c r="F531" s="110"/>
    </row>
    <row r="532" spans="1:6" ht="13.5" customHeight="1">
      <c r="A532" s="18"/>
      <c r="B532" s="55">
        <v>5112</v>
      </c>
      <c r="C532" s="10" t="s">
        <v>199</v>
      </c>
      <c r="D532" s="7">
        <v>45000</v>
      </c>
      <c r="E532" s="7">
        <v>61000</v>
      </c>
      <c r="F532" s="110">
        <f>PRODUCT(E532/D532)*100</f>
        <v>135.55555555555557</v>
      </c>
    </row>
    <row r="533" spans="1:6" ht="13.5" customHeight="1">
      <c r="A533" s="18"/>
      <c r="B533" s="55">
        <v>5112</v>
      </c>
      <c r="C533" s="10" t="s">
        <v>401</v>
      </c>
      <c r="D533" s="7">
        <v>9700</v>
      </c>
      <c r="E533" s="7"/>
      <c r="F533" s="110"/>
    </row>
    <row r="534" spans="1:6" ht="1.5" customHeight="1">
      <c r="A534" s="14"/>
      <c r="B534" s="55"/>
      <c r="C534" s="10"/>
      <c r="D534" s="7"/>
      <c r="E534" s="7"/>
      <c r="F534" s="110"/>
    </row>
    <row r="535" spans="1:6" ht="13.5" customHeight="1">
      <c r="A535" s="14" t="s">
        <v>42</v>
      </c>
      <c r="B535" s="53">
        <v>5113</v>
      </c>
      <c r="C535" s="13" t="s">
        <v>354</v>
      </c>
      <c r="D535" s="15">
        <v>2000</v>
      </c>
      <c r="E535" s="15">
        <v>10000</v>
      </c>
      <c r="F535" s="111">
        <f>PRODUCT(E535/D535)*100</f>
        <v>500</v>
      </c>
    </row>
    <row r="536" spans="1:6" s="28" customFormat="1" ht="13.5" customHeight="1">
      <c r="A536" s="20" t="s">
        <v>72</v>
      </c>
      <c r="B536" s="56">
        <v>6311</v>
      </c>
      <c r="C536" s="20" t="s">
        <v>135</v>
      </c>
      <c r="D536" s="19">
        <v>230000</v>
      </c>
      <c r="E536" s="19">
        <v>250000</v>
      </c>
      <c r="F536" s="111">
        <f>PRODUCT(E536/D536)*100</f>
        <v>108.69565217391303</v>
      </c>
    </row>
    <row r="537" spans="1:6" s="28" customFormat="1" ht="13.5" customHeight="1">
      <c r="A537" s="20" t="s">
        <v>294</v>
      </c>
      <c r="B537" s="56">
        <v>6312</v>
      </c>
      <c r="C537" s="20" t="s">
        <v>345</v>
      </c>
      <c r="D537" s="19">
        <v>40000</v>
      </c>
      <c r="E537" s="19">
        <v>40000</v>
      </c>
      <c r="F537" s="111">
        <f>PRODUCT(E537/D537)*100</f>
        <v>100</v>
      </c>
    </row>
    <row r="538" spans="1:6" ht="15" customHeight="1">
      <c r="A538" s="83"/>
      <c r="B538" s="84" t="s">
        <v>1</v>
      </c>
      <c r="C538" s="81" t="s">
        <v>73</v>
      </c>
      <c r="D538" s="82">
        <f>D508+D519+D526+D529+D535+D536+D537</f>
        <v>1835692</v>
      </c>
      <c r="E538" s="82">
        <f>E508+E519+E526+E529+E535+E536+E537</f>
        <v>1825000</v>
      </c>
      <c r="F538" s="120">
        <f>PRODUCT(E538/D538)*100</f>
        <v>99.41754934923723</v>
      </c>
    </row>
    <row r="539" spans="1:6" ht="15" customHeight="1">
      <c r="A539" s="40" t="s">
        <v>94</v>
      </c>
      <c r="B539" s="46" t="s">
        <v>254</v>
      </c>
      <c r="C539" s="166" t="s">
        <v>0</v>
      </c>
      <c r="D539" s="41" t="s">
        <v>349</v>
      </c>
      <c r="E539" s="41" t="s">
        <v>408</v>
      </c>
      <c r="F539" s="46" t="s">
        <v>262</v>
      </c>
    </row>
    <row r="540" spans="1:6" ht="15" customHeight="1">
      <c r="A540" s="42" t="s">
        <v>93</v>
      </c>
      <c r="B540" s="47" t="s">
        <v>253</v>
      </c>
      <c r="C540" s="167"/>
      <c r="D540" s="43" t="s">
        <v>296</v>
      </c>
      <c r="E540" s="43" t="s">
        <v>407</v>
      </c>
      <c r="F540" s="101" t="s">
        <v>409</v>
      </c>
    </row>
    <row r="541" spans="1:6" s="105" customFormat="1" ht="12.75" customHeight="1">
      <c r="A541" s="152">
        <v>1</v>
      </c>
      <c r="B541" s="48">
        <v>2</v>
      </c>
      <c r="C541" s="48">
        <v>3</v>
      </c>
      <c r="D541" s="48">
        <v>4</v>
      </c>
      <c r="E541" s="48">
        <v>5</v>
      </c>
      <c r="F541" s="48">
        <v>6</v>
      </c>
    </row>
    <row r="542" spans="1:6" s="28" customFormat="1" ht="0.75" customHeight="1">
      <c r="A542" s="20"/>
      <c r="B542" s="56"/>
      <c r="C542" s="13"/>
      <c r="D542" s="9"/>
      <c r="E542" s="9"/>
      <c r="F542" s="123"/>
    </row>
    <row r="543" spans="1:5" ht="3" customHeight="1">
      <c r="A543" s="18"/>
      <c r="B543" s="55"/>
      <c r="C543" s="10"/>
      <c r="D543" s="29"/>
      <c r="E543" s="29"/>
    </row>
    <row r="544" spans="1:5" ht="15" customHeight="1">
      <c r="A544" s="165" t="s">
        <v>355</v>
      </c>
      <c r="B544" s="165"/>
      <c r="C544" s="165"/>
      <c r="D544" s="165"/>
      <c r="E544" s="29"/>
    </row>
    <row r="545" spans="1:5" ht="3" customHeight="1">
      <c r="A545" s="18"/>
      <c r="B545" s="55"/>
      <c r="C545" s="10"/>
      <c r="D545" s="29"/>
      <c r="E545" s="29"/>
    </row>
    <row r="546" spans="1:7" ht="15" customHeight="1">
      <c r="A546" s="14" t="s">
        <v>2</v>
      </c>
      <c r="B546" s="53">
        <v>412</v>
      </c>
      <c r="C546" s="13" t="s">
        <v>91</v>
      </c>
      <c r="D546" s="15">
        <f>D547+D548+D549+D550</f>
        <v>90000</v>
      </c>
      <c r="E546" s="15">
        <f>E547+E548+E549+E550</f>
        <v>86500</v>
      </c>
      <c r="F546" s="111">
        <f>PRODUCT(E546/D546)*100</f>
        <v>96.11111111111111</v>
      </c>
      <c r="G546" t="s">
        <v>1</v>
      </c>
    </row>
    <row r="547" spans="1:6" ht="15" customHeight="1">
      <c r="A547" s="18"/>
      <c r="B547" s="55">
        <v>4127</v>
      </c>
      <c r="C547" s="10" t="s">
        <v>166</v>
      </c>
      <c r="D547" s="17">
        <v>10000</v>
      </c>
      <c r="E547" s="17">
        <v>10000</v>
      </c>
      <c r="F547" s="110">
        <f>PRODUCT(E547/D547)*100</f>
        <v>100</v>
      </c>
    </row>
    <row r="548" spans="1:6" ht="15" customHeight="1">
      <c r="A548" s="18"/>
      <c r="B548" s="55">
        <v>4127</v>
      </c>
      <c r="C548" s="10" t="s">
        <v>356</v>
      </c>
      <c r="D548" s="17">
        <v>7000</v>
      </c>
      <c r="E548" s="17">
        <v>7000</v>
      </c>
      <c r="F548" s="110">
        <f>PRODUCT(E548/D548)*100</f>
        <v>100</v>
      </c>
    </row>
    <row r="549" spans="1:6" ht="15" customHeight="1">
      <c r="A549" s="18"/>
      <c r="B549" s="55">
        <v>4127</v>
      </c>
      <c r="C549" s="10" t="s">
        <v>70</v>
      </c>
      <c r="D549" s="17">
        <v>36500</v>
      </c>
      <c r="E549" s="17">
        <v>36500</v>
      </c>
      <c r="F549" s="110">
        <f>PRODUCT(E549/D549)*100</f>
        <v>100</v>
      </c>
    </row>
    <row r="550" spans="1:6" ht="15" customHeight="1">
      <c r="A550" s="18"/>
      <c r="B550" s="55">
        <v>4129</v>
      </c>
      <c r="C550" s="10" t="s">
        <v>280</v>
      </c>
      <c r="D550" s="17">
        <v>36500</v>
      </c>
      <c r="E550" s="17">
        <v>33000</v>
      </c>
      <c r="F550" s="110">
        <f>PRODUCT(E550/D550)*100</f>
        <v>90.41095890410958</v>
      </c>
    </row>
    <row r="551" spans="1:5" ht="2.25" customHeight="1">
      <c r="A551" s="18"/>
      <c r="B551" s="55"/>
      <c r="C551" s="10"/>
      <c r="D551" s="29"/>
      <c r="E551" s="29"/>
    </row>
    <row r="552" spans="1:6" ht="15" customHeight="1">
      <c r="A552" s="14" t="s">
        <v>18</v>
      </c>
      <c r="B552" s="53">
        <v>5117</v>
      </c>
      <c r="C552" s="13" t="s">
        <v>125</v>
      </c>
      <c r="D552" s="15">
        <f>D553</f>
        <v>45000</v>
      </c>
      <c r="E552" s="15">
        <f>E553</f>
        <v>45000</v>
      </c>
      <c r="F552" s="111">
        <f>PRODUCT(E552/D552)*100</f>
        <v>100</v>
      </c>
    </row>
    <row r="553" spans="1:6" ht="15" customHeight="1">
      <c r="A553" s="18"/>
      <c r="B553" s="55">
        <v>5117</v>
      </c>
      <c r="C553" s="10" t="s">
        <v>87</v>
      </c>
      <c r="D553" s="7">
        <v>45000</v>
      </c>
      <c r="E553" s="7">
        <v>45000</v>
      </c>
      <c r="F553" s="110">
        <f>PRODUCT(E553/D553)*100</f>
        <v>100</v>
      </c>
    </row>
    <row r="554" spans="1:5" ht="1.5" customHeight="1">
      <c r="A554" s="18"/>
      <c r="B554" s="55"/>
      <c r="C554" s="10"/>
      <c r="D554" s="29"/>
      <c r="E554" s="29"/>
    </row>
    <row r="555" spans="1:6" ht="15" customHeight="1">
      <c r="A555" s="14" t="s">
        <v>40</v>
      </c>
      <c r="B555" s="53">
        <v>5131</v>
      </c>
      <c r="C555" s="13" t="s">
        <v>160</v>
      </c>
      <c r="D555" s="15">
        <f>D556</f>
        <v>20000</v>
      </c>
      <c r="E555" s="15">
        <f>E556</f>
        <v>15000</v>
      </c>
      <c r="F555" s="111">
        <f>PRODUCT(E555/D555)*100</f>
        <v>75</v>
      </c>
    </row>
    <row r="556" spans="1:6" ht="15" customHeight="1">
      <c r="A556" s="18"/>
      <c r="B556" s="55">
        <v>5131</v>
      </c>
      <c r="C556" s="10" t="s">
        <v>71</v>
      </c>
      <c r="D556" s="7">
        <v>20000</v>
      </c>
      <c r="E556" s="7">
        <v>15000</v>
      </c>
      <c r="F556" s="110">
        <f>PRODUCT(E556/D556)*100</f>
        <v>75</v>
      </c>
    </row>
    <row r="557" spans="1:5" ht="2.25" customHeight="1">
      <c r="A557" s="18"/>
      <c r="B557" s="55"/>
      <c r="C557" s="10"/>
      <c r="D557" s="29"/>
      <c r="E557" s="29"/>
    </row>
    <row r="558" spans="1:6" ht="15" customHeight="1">
      <c r="A558" s="83"/>
      <c r="B558" s="84" t="s">
        <v>1</v>
      </c>
      <c r="C558" s="81" t="s">
        <v>233</v>
      </c>
      <c r="D558" s="82">
        <f>D546+D552+D555</f>
        <v>155000</v>
      </c>
      <c r="E558" s="82">
        <f>E546+E552+E555</f>
        <v>146500</v>
      </c>
      <c r="F558" s="120">
        <f>PRODUCT(E558/D558)*100</f>
        <v>94.51612903225806</v>
      </c>
    </row>
    <row r="559" spans="1:5" ht="2.25" customHeight="1">
      <c r="A559" s="18"/>
      <c r="B559" s="55"/>
      <c r="C559" s="10"/>
      <c r="D559" s="29"/>
      <c r="E559" s="29"/>
    </row>
    <row r="560" spans="1:5" ht="15" customHeight="1">
      <c r="A560" s="165" t="s">
        <v>74</v>
      </c>
      <c r="B560" s="165"/>
      <c r="C560" s="165"/>
      <c r="D560" s="165"/>
      <c r="E560" s="29"/>
    </row>
    <row r="561" spans="1:5" ht="0.75" customHeight="1">
      <c r="A561" s="18"/>
      <c r="B561" s="55"/>
      <c r="C561" s="10"/>
      <c r="D561" s="29"/>
      <c r="E561" s="29"/>
    </row>
    <row r="562" spans="1:5" s="28" customFormat="1" ht="15" customHeight="1">
      <c r="A562" s="13" t="s">
        <v>2</v>
      </c>
      <c r="B562" s="56">
        <v>4127</v>
      </c>
      <c r="C562" s="13" t="s">
        <v>383</v>
      </c>
      <c r="D562" s="9">
        <v>40000</v>
      </c>
      <c r="E562" s="9"/>
    </row>
    <row r="563" spans="1:6" ht="15" customHeight="1">
      <c r="A563" s="13" t="s">
        <v>18</v>
      </c>
      <c r="B563" s="56">
        <v>4129</v>
      </c>
      <c r="C563" s="27" t="s">
        <v>75</v>
      </c>
      <c r="D563" s="9">
        <v>3000</v>
      </c>
      <c r="E563" s="9">
        <v>3000</v>
      </c>
      <c r="F563" s="111">
        <f>PRODUCT(E563/D563)*100</f>
        <v>100</v>
      </c>
    </row>
    <row r="564" spans="1:5" ht="1.5" customHeight="1">
      <c r="A564" s="18"/>
      <c r="B564" s="55"/>
      <c r="C564" s="10"/>
      <c r="D564" s="29"/>
      <c r="E564" s="29"/>
    </row>
    <row r="565" spans="1:6" ht="14.25" customHeight="1">
      <c r="A565" s="14" t="s">
        <v>40</v>
      </c>
      <c r="B565" s="53">
        <v>413</v>
      </c>
      <c r="C565" s="13" t="s">
        <v>133</v>
      </c>
      <c r="D565" s="15">
        <f>D566+D567+D568+D569</f>
        <v>677500</v>
      </c>
      <c r="E565" s="15">
        <f>E566+E567+E568+E569</f>
        <v>625529</v>
      </c>
      <c r="F565" s="111">
        <f>PRODUCT(E565/D565)*100</f>
        <v>92.3290036900369</v>
      </c>
    </row>
    <row r="566" spans="1:6" s="105" customFormat="1" ht="14.25" customHeight="1">
      <c r="A566" s="16"/>
      <c r="B566" s="54">
        <v>4131</v>
      </c>
      <c r="C566" s="10" t="s">
        <v>367</v>
      </c>
      <c r="D566" s="17">
        <v>149000</v>
      </c>
      <c r="E566" s="17">
        <v>576288</v>
      </c>
      <c r="F566" s="121">
        <f>PRODUCT(E566/D566)*100</f>
        <v>386.7704697986577</v>
      </c>
    </row>
    <row r="567" spans="1:6" ht="14.25" customHeight="1">
      <c r="A567" s="18"/>
      <c r="B567" s="55">
        <v>4133</v>
      </c>
      <c r="C567" s="10" t="s">
        <v>76</v>
      </c>
      <c r="D567" s="7">
        <v>440500</v>
      </c>
      <c r="E567" s="7"/>
      <c r="F567" s="111"/>
    </row>
    <row r="568" spans="1:6" ht="14.25" customHeight="1">
      <c r="A568" s="18"/>
      <c r="B568" s="55">
        <v>4137</v>
      </c>
      <c r="C568" s="10" t="s">
        <v>391</v>
      </c>
      <c r="D568" s="7">
        <v>34000</v>
      </c>
      <c r="E568" s="7"/>
      <c r="F568" s="111"/>
    </row>
    <row r="569" spans="1:6" ht="14.25" customHeight="1">
      <c r="A569" s="18"/>
      <c r="B569" s="55">
        <v>4139</v>
      </c>
      <c r="C569" s="10" t="s">
        <v>314</v>
      </c>
      <c r="D569" s="7">
        <v>54000</v>
      </c>
      <c r="E569" s="7">
        <v>49241</v>
      </c>
      <c r="F569" s="121">
        <f>PRODUCT(E569/D569)*100</f>
        <v>91.18703703703703</v>
      </c>
    </row>
    <row r="570" spans="1:5" ht="2.25" customHeight="1">
      <c r="A570" s="18"/>
      <c r="B570" s="55"/>
      <c r="C570" s="10"/>
      <c r="D570" s="29"/>
      <c r="E570" s="29"/>
    </row>
    <row r="571" spans="1:6" ht="15" customHeight="1">
      <c r="A571" s="99" t="s">
        <v>41</v>
      </c>
      <c r="B571" s="95">
        <v>418</v>
      </c>
      <c r="C571" s="13" t="s">
        <v>334</v>
      </c>
      <c r="D571" s="15">
        <f>D572+D573</f>
        <v>92049</v>
      </c>
      <c r="E571" s="15">
        <f>E572+E573</f>
        <v>91604</v>
      </c>
      <c r="F571" s="111">
        <f>PRODUCT(E571/D571)*100</f>
        <v>99.5165618311986</v>
      </c>
    </row>
    <row r="572" spans="1:6" ht="15" customHeight="1">
      <c r="A572" s="18"/>
      <c r="B572" s="55">
        <v>4181</v>
      </c>
      <c r="C572" s="10" t="s">
        <v>169</v>
      </c>
      <c r="D572" s="7">
        <v>90049</v>
      </c>
      <c r="E572" s="7">
        <v>87954</v>
      </c>
      <c r="F572" s="110">
        <f>PRODUCT(E572/D572)*100</f>
        <v>97.67348887827738</v>
      </c>
    </row>
    <row r="573" spans="1:6" ht="15" customHeight="1">
      <c r="A573" s="18"/>
      <c r="B573" s="55">
        <v>4181</v>
      </c>
      <c r="C573" s="10" t="s">
        <v>332</v>
      </c>
      <c r="D573" s="17">
        <v>2000</v>
      </c>
      <c r="E573" s="17">
        <v>3650</v>
      </c>
      <c r="F573" s="110">
        <f>PRODUCT(E573/D573)*100</f>
        <v>182.5</v>
      </c>
    </row>
    <row r="574" spans="1:5" ht="2.25" customHeight="1">
      <c r="A574" s="18"/>
      <c r="B574" s="55"/>
      <c r="C574" s="10"/>
      <c r="D574" s="29"/>
      <c r="E574" s="29"/>
    </row>
    <row r="575" spans="1:6" ht="14.25" customHeight="1">
      <c r="A575" s="14" t="s">
        <v>42</v>
      </c>
      <c r="B575" s="53">
        <v>621</v>
      </c>
      <c r="C575" s="13" t="s">
        <v>107</v>
      </c>
      <c r="D575" s="15">
        <f>D576+D577+D578+D579</f>
        <v>9417300</v>
      </c>
      <c r="E575" s="15">
        <f>E576+E577+E578+E579</f>
        <v>633812</v>
      </c>
      <c r="F575" s="111">
        <f>PRODUCT(E575/D575)*100</f>
        <v>6.73029424569675</v>
      </c>
    </row>
    <row r="576" spans="1:6" ht="14.25" customHeight="1">
      <c r="A576" s="14"/>
      <c r="B576" s="147">
        <v>6211</v>
      </c>
      <c r="C576" s="137" t="s">
        <v>363</v>
      </c>
      <c r="D576" s="149">
        <v>156000</v>
      </c>
      <c r="E576" s="149">
        <v>633812</v>
      </c>
      <c r="F576" s="121">
        <f>PRODUCT(E576/D576)*100</f>
        <v>406.2897435897436</v>
      </c>
    </row>
    <row r="577" spans="1:6" ht="14.25" customHeight="1">
      <c r="A577" s="18"/>
      <c r="B577" s="55">
        <v>6213</v>
      </c>
      <c r="C577" s="10" t="s">
        <v>96</v>
      </c>
      <c r="D577" s="92">
        <v>563000</v>
      </c>
      <c r="E577" s="92"/>
      <c r="F577" s="121"/>
    </row>
    <row r="578" spans="1:6" ht="14.25" customHeight="1">
      <c r="A578" s="18"/>
      <c r="B578" s="55">
        <v>6213</v>
      </c>
      <c r="C578" s="10" t="s">
        <v>386</v>
      </c>
      <c r="D578" s="7">
        <v>8698300</v>
      </c>
      <c r="E578" s="7"/>
      <c r="F578" s="121"/>
    </row>
    <row r="579" spans="1:8" s="29" customFormat="1" ht="14.25" customHeight="1">
      <c r="A579" s="16"/>
      <c r="B579" s="54">
        <v>6219</v>
      </c>
      <c r="C579" s="10" t="s">
        <v>380</v>
      </c>
      <c r="D579" s="17"/>
      <c r="E579" s="17"/>
      <c r="F579" s="121"/>
      <c r="H579" s="29" t="s">
        <v>1</v>
      </c>
    </row>
    <row r="580" spans="1:6" ht="1.5" customHeight="1">
      <c r="A580" s="18"/>
      <c r="B580" s="55"/>
      <c r="C580" s="10"/>
      <c r="D580" s="29"/>
      <c r="E580" s="29"/>
      <c r="F580" s="121"/>
    </row>
    <row r="581" spans="1:6" s="28" customFormat="1" ht="14.25" customHeight="1">
      <c r="A581" s="14" t="s">
        <v>72</v>
      </c>
      <c r="B581" s="53">
        <v>631</v>
      </c>
      <c r="C581" s="13" t="s">
        <v>382</v>
      </c>
      <c r="D581" s="15">
        <f>D582+D583+D584</f>
        <v>1345132</v>
      </c>
      <c r="E581" s="15">
        <f>E582+E583+E584</f>
        <v>267255</v>
      </c>
      <c r="F581" s="111">
        <f>PRODUCT(E581/D581)*100</f>
        <v>19.868310321960966</v>
      </c>
    </row>
    <row r="582" spans="1:6" s="29" customFormat="1" ht="14.25" customHeight="1">
      <c r="A582" s="16"/>
      <c r="B582" s="54">
        <v>6319</v>
      </c>
      <c r="C582" s="10" t="s">
        <v>378</v>
      </c>
      <c r="D582" s="17">
        <v>240500</v>
      </c>
      <c r="E582" s="17">
        <v>190300</v>
      </c>
      <c r="F582" s="121">
        <f>PRODUCT(E582/D582)*100</f>
        <v>79.12681912681913</v>
      </c>
    </row>
    <row r="583" spans="1:7" s="29" customFormat="1" ht="14.25" customHeight="1">
      <c r="A583" s="16"/>
      <c r="B583" s="54">
        <v>6319</v>
      </c>
      <c r="C583" s="10" t="s">
        <v>380</v>
      </c>
      <c r="D583" s="149">
        <v>85000</v>
      </c>
      <c r="E583" s="149">
        <v>76955</v>
      </c>
      <c r="F583" s="121">
        <f>PRODUCT(E583/D583)*100</f>
        <v>90.53529411764706</v>
      </c>
      <c r="G583" s="29" t="s">
        <v>1</v>
      </c>
    </row>
    <row r="584" spans="1:6" s="29" customFormat="1" ht="14.25" customHeight="1">
      <c r="A584" s="16"/>
      <c r="B584" s="54">
        <v>6319</v>
      </c>
      <c r="C584" s="10" t="s">
        <v>379</v>
      </c>
      <c r="D584" s="149">
        <v>1019632</v>
      </c>
      <c r="E584" s="149"/>
      <c r="F584" s="110"/>
    </row>
    <row r="585" spans="1:5" ht="2.25" customHeight="1">
      <c r="A585" s="18"/>
      <c r="B585" s="55"/>
      <c r="C585" s="10"/>
      <c r="D585" s="29"/>
      <c r="E585" s="29"/>
    </row>
    <row r="586" spans="1:6" ht="15" customHeight="1">
      <c r="A586" s="79"/>
      <c r="B586" s="80"/>
      <c r="C586" s="81" t="s">
        <v>77</v>
      </c>
      <c r="D586" s="82">
        <f>D562+D563+D565+D571+D575+D581</f>
        <v>11574981</v>
      </c>
      <c r="E586" s="82">
        <f>E562+E563+E565+E571+E575+E581</f>
        <v>1621200</v>
      </c>
      <c r="F586" s="120">
        <f>PRODUCT(E586/D586)*100</f>
        <v>14.006070506724805</v>
      </c>
    </row>
    <row r="587" spans="4:5" ht="3" customHeight="1">
      <c r="D587" s="29"/>
      <c r="E587" s="29"/>
    </row>
    <row r="588" spans="1:5" ht="15" customHeight="1">
      <c r="A588" s="150" t="s">
        <v>78</v>
      </c>
      <c r="B588" s="102"/>
      <c r="C588" s="151"/>
      <c r="D588" s="104"/>
      <c r="E588" s="104"/>
    </row>
    <row r="589" spans="1:5" ht="1.5" customHeight="1">
      <c r="A589" s="18"/>
      <c r="B589" s="55"/>
      <c r="C589" s="10"/>
      <c r="D589" s="29"/>
      <c r="E589" s="29"/>
    </row>
    <row r="590" spans="1:7" ht="14.25" customHeight="1">
      <c r="A590" s="14" t="s">
        <v>2</v>
      </c>
      <c r="B590" s="53">
        <v>411</v>
      </c>
      <c r="C590" s="13" t="s">
        <v>97</v>
      </c>
      <c r="D590" s="15">
        <f>D591+D592+D593</f>
        <v>190000</v>
      </c>
      <c r="E590" s="15">
        <f>E591+E592+E593</f>
        <v>203100</v>
      </c>
      <c r="F590" s="111">
        <f>PRODUCT(E590/D590)*100</f>
        <v>106.89473684210526</v>
      </c>
      <c r="G590" t="s">
        <v>1</v>
      </c>
    </row>
    <row r="591" spans="1:7" ht="14.25" customHeight="1">
      <c r="A591" s="14"/>
      <c r="B591" s="55">
        <v>4111</v>
      </c>
      <c r="C591" s="10" t="s">
        <v>130</v>
      </c>
      <c r="D591" s="7">
        <v>175000</v>
      </c>
      <c r="E591" s="7">
        <v>175000</v>
      </c>
      <c r="F591" s="110">
        <f>PRODUCT(E591/D591)*100</f>
        <v>100</v>
      </c>
      <c r="G591" t="s">
        <v>1</v>
      </c>
    </row>
    <row r="592" spans="1:6" ht="14.25" customHeight="1">
      <c r="A592" s="14"/>
      <c r="B592" s="55">
        <v>4112</v>
      </c>
      <c r="C592" s="10" t="s">
        <v>129</v>
      </c>
      <c r="D592" s="7">
        <v>10000</v>
      </c>
      <c r="E592" s="7">
        <v>25100</v>
      </c>
      <c r="F592" s="110">
        <f>PRODUCT(E592/D592)*100</f>
        <v>250.99999999999997</v>
      </c>
    </row>
    <row r="593" spans="1:6" ht="14.25" customHeight="1">
      <c r="A593" s="14"/>
      <c r="B593" s="55">
        <v>4114</v>
      </c>
      <c r="C593" s="10" t="s">
        <v>357</v>
      </c>
      <c r="D593" s="7">
        <v>5000</v>
      </c>
      <c r="E593" s="7">
        <v>3000</v>
      </c>
      <c r="F593" s="110">
        <f>PRODUCT(E593/D593)*100</f>
        <v>60</v>
      </c>
    </row>
    <row r="594" spans="1:5" ht="1.5" customHeight="1">
      <c r="A594" s="18"/>
      <c r="B594" s="55"/>
      <c r="C594" s="10"/>
      <c r="D594" s="29"/>
      <c r="E594" s="29"/>
    </row>
    <row r="595" spans="1:6" ht="14.25" customHeight="1">
      <c r="A595" s="14" t="s">
        <v>18</v>
      </c>
      <c r="B595" s="53">
        <v>412</v>
      </c>
      <c r="C595" s="13" t="s">
        <v>91</v>
      </c>
      <c r="D595" s="15">
        <f>D596+D597+D598+D599+D600+D601</f>
        <v>42000</v>
      </c>
      <c r="E595" s="15">
        <f>E596+E597+E598+E599+E600+E601</f>
        <v>48000</v>
      </c>
      <c r="F595" s="111">
        <f aca="true" t="shared" si="16" ref="F595:F604">PRODUCT(E595/D595)*100</f>
        <v>114.28571428571428</v>
      </c>
    </row>
    <row r="596" spans="1:6" ht="14.25" customHeight="1">
      <c r="A596" s="18"/>
      <c r="B596" s="55">
        <v>4122</v>
      </c>
      <c r="C596" s="10" t="s">
        <v>271</v>
      </c>
      <c r="D596" s="7">
        <v>20000</v>
      </c>
      <c r="E596" s="7">
        <v>20000</v>
      </c>
      <c r="F596" s="110">
        <f t="shared" si="16"/>
        <v>100</v>
      </c>
    </row>
    <row r="597" spans="1:6" ht="14.25" customHeight="1">
      <c r="A597" s="18"/>
      <c r="B597" s="55">
        <v>4123</v>
      </c>
      <c r="C597" s="10" t="s">
        <v>99</v>
      </c>
      <c r="D597" s="7">
        <v>3000</v>
      </c>
      <c r="E597" s="7">
        <v>3000</v>
      </c>
      <c r="F597" s="110">
        <f t="shared" si="16"/>
        <v>100</v>
      </c>
    </row>
    <row r="598" spans="1:6" ht="14.25" customHeight="1">
      <c r="A598" s="18"/>
      <c r="B598" s="55">
        <v>4125</v>
      </c>
      <c r="C598" s="10" t="s">
        <v>100</v>
      </c>
      <c r="D598" s="7">
        <v>2000</v>
      </c>
      <c r="E598" s="7">
        <v>2000</v>
      </c>
      <c r="F598" s="110">
        <f t="shared" si="16"/>
        <v>100</v>
      </c>
    </row>
    <row r="599" spans="1:6" ht="14.25" customHeight="1">
      <c r="A599" s="18"/>
      <c r="B599" s="55">
        <v>4126</v>
      </c>
      <c r="C599" s="10" t="s">
        <v>101</v>
      </c>
      <c r="D599" s="7">
        <v>5000</v>
      </c>
      <c r="E599" s="7">
        <v>5000</v>
      </c>
      <c r="F599" s="110">
        <f t="shared" si="16"/>
        <v>100</v>
      </c>
    </row>
    <row r="600" spans="1:6" ht="14.25" customHeight="1">
      <c r="A600" s="18"/>
      <c r="B600" s="55">
        <v>4127</v>
      </c>
      <c r="C600" s="10" t="s">
        <v>102</v>
      </c>
      <c r="D600" s="7">
        <v>2000</v>
      </c>
      <c r="E600" s="7">
        <v>2000</v>
      </c>
      <c r="F600" s="110">
        <f t="shared" si="16"/>
        <v>100</v>
      </c>
    </row>
    <row r="601" spans="1:6" ht="14.25" customHeight="1">
      <c r="A601" s="18"/>
      <c r="B601" s="55">
        <v>4129</v>
      </c>
      <c r="C601" s="10" t="s">
        <v>103</v>
      </c>
      <c r="D601" s="7">
        <v>10000</v>
      </c>
      <c r="E601" s="7">
        <v>16000</v>
      </c>
      <c r="F601" s="110">
        <f t="shared" si="16"/>
        <v>160</v>
      </c>
    </row>
    <row r="602" spans="1:6" ht="14.25" customHeight="1">
      <c r="A602" s="14" t="s">
        <v>40</v>
      </c>
      <c r="B602" s="53">
        <v>416</v>
      </c>
      <c r="C602" s="13" t="s">
        <v>104</v>
      </c>
      <c r="D602" s="15">
        <f>D603+D604+D610+D611+D612</f>
        <v>1046600</v>
      </c>
      <c r="E602" s="15">
        <f>E603+E604+E610+E611+E612</f>
        <v>1032600</v>
      </c>
      <c r="F602" s="111">
        <f t="shared" si="16"/>
        <v>98.66233518058475</v>
      </c>
    </row>
    <row r="603" spans="1:6" ht="14.25" customHeight="1">
      <c r="A603" s="18"/>
      <c r="B603" s="55">
        <v>4161</v>
      </c>
      <c r="C603" s="10" t="s">
        <v>170</v>
      </c>
      <c r="D603" s="7">
        <v>370300</v>
      </c>
      <c r="E603" s="7">
        <v>370300</v>
      </c>
      <c r="F603" s="110">
        <f t="shared" si="16"/>
        <v>100</v>
      </c>
    </row>
    <row r="604" spans="1:6" ht="15" customHeight="1">
      <c r="A604" s="18"/>
      <c r="B604" s="55">
        <v>4161</v>
      </c>
      <c r="C604" s="10" t="s">
        <v>171</v>
      </c>
      <c r="D604" s="7">
        <v>370300</v>
      </c>
      <c r="E604" s="7">
        <v>370300</v>
      </c>
      <c r="F604" s="110">
        <f t="shared" si="16"/>
        <v>100</v>
      </c>
    </row>
    <row r="605" spans="1:6" ht="15" customHeight="1">
      <c r="A605" s="18"/>
      <c r="B605" s="55"/>
      <c r="C605" s="10"/>
      <c r="D605" s="7"/>
      <c r="E605" s="7"/>
      <c r="F605" s="110"/>
    </row>
    <row r="606" spans="1:6" ht="15" customHeight="1">
      <c r="A606" s="40" t="s">
        <v>94</v>
      </c>
      <c r="B606" s="46" t="s">
        <v>254</v>
      </c>
      <c r="C606" s="166" t="s">
        <v>0</v>
      </c>
      <c r="D606" s="41" t="s">
        <v>349</v>
      </c>
      <c r="E606" s="41" t="s">
        <v>408</v>
      </c>
      <c r="F606" s="46" t="s">
        <v>262</v>
      </c>
    </row>
    <row r="607" spans="1:6" ht="15" customHeight="1">
      <c r="A607" s="42" t="s">
        <v>93</v>
      </c>
      <c r="B607" s="47" t="s">
        <v>253</v>
      </c>
      <c r="C607" s="167"/>
      <c r="D607" s="43" t="s">
        <v>296</v>
      </c>
      <c r="E607" s="43" t="s">
        <v>407</v>
      </c>
      <c r="F607" s="101" t="s">
        <v>409</v>
      </c>
    </row>
    <row r="608" spans="1:6" s="105" customFormat="1" ht="12.75" customHeight="1">
      <c r="A608" s="152">
        <v>1</v>
      </c>
      <c r="B608" s="48">
        <v>2</v>
      </c>
      <c r="C608" s="48">
        <v>3</v>
      </c>
      <c r="D608" s="48">
        <v>4</v>
      </c>
      <c r="E608" s="48">
        <v>5</v>
      </c>
      <c r="F608" s="48">
        <v>6</v>
      </c>
    </row>
    <row r="609" spans="4:6" ht="5.25" customHeight="1">
      <c r="D609" s="7"/>
      <c r="E609" s="7"/>
      <c r="F609" s="110"/>
    </row>
    <row r="610" spans="1:7" ht="15" customHeight="1">
      <c r="A610" s="18"/>
      <c r="B610" s="55">
        <v>4161</v>
      </c>
      <c r="C610" s="10" t="s">
        <v>172</v>
      </c>
      <c r="D610" s="7">
        <v>36000</v>
      </c>
      <c r="E610" s="7">
        <v>30000</v>
      </c>
      <c r="F610" s="110">
        <f aca="true" t="shared" si="17" ref="F610:F618">PRODUCT(E610/D610)*100</f>
        <v>83.33333333333334</v>
      </c>
      <c r="G610" t="s">
        <v>1</v>
      </c>
    </row>
    <row r="611" spans="1:6" ht="15" customHeight="1">
      <c r="A611" s="18"/>
      <c r="B611" s="55">
        <v>4161</v>
      </c>
      <c r="C611" s="10" t="s">
        <v>341</v>
      </c>
      <c r="D611" s="7">
        <v>40000</v>
      </c>
      <c r="E611" s="7">
        <v>20000</v>
      </c>
      <c r="F611" s="110">
        <f t="shared" si="17"/>
        <v>50</v>
      </c>
    </row>
    <row r="612" spans="1:6" ht="15" customHeight="1">
      <c r="A612" s="18"/>
      <c r="B612" s="55">
        <v>4163</v>
      </c>
      <c r="C612" s="10" t="s">
        <v>173</v>
      </c>
      <c r="D612" s="7">
        <v>230000</v>
      </c>
      <c r="E612" s="7">
        <v>242000</v>
      </c>
      <c r="F612" s="110">
        <f t="shared" si="17"/>
        <v>105.21739130434781</v>
      </c>
    </row>
    <row r="613" spans="1:6" s="28" customFormat="1" ht="15" customHeight="1">
      <c r="A613" s="20" t="s">
        <v>41</v>
      </c>
      <c r="B613" s="56">
        <v>4191</v>
      </c>
      <c r="C613" s="13" t="s">
        <v>115</v>
      </c>
      <c r="D613" s="9">
        <v>23900</v>
      </c>
      <c r="E613" s="9">
        <v>4000</v>
      </c>
      <c r="F613" s="111">
        <f t="shared" si="17"/>
        <v>16.736401673640167</v>
      </c>
    </row>
    <row r="614" spans="1:6" s="28" customFormat="1" ht="15" customHeight="1">
      <c r="A614" s="20" t="s">
        <v>42</v>
      </c>
      <c r="B614" s="56">
        <v>4874</v>
      </c>
      <c r="C614" s="13" t="s">
        <v>381</v>
      </c>
      <c r="D614" s="9">
        <v>33700</v>
      </c>
      <c r="E614" s="9">
        <v>33700</v>
      </c>
      <c r="F614" s="111">
        <f t="shared" si="17"/>
        <v>100</v>
      </c>
    </row>
    <row r="615" spans="1:6" ht="15" customHeight="1">
      <c r="A615" s="99" t="s">
        <v>72</v>
      </c>
      <c r="B615" s="53">
        <v>5112</v>
      </c>
      <c r="C615" s="13" t="s">
        <v>258</v>
      </c>
      <c r="D615" s="22">
        <v>2000</v>
      </c>
      <c r="E615" s="22">
        <v>2000</v>
      </c>
      <c r="F615" s="111">
        <f t="shared" si="17"/>
        <v>100</v>
      </c>
    </row>
    <row r="616" spans="1:6" ht="15" customHeight="1">
      <c r="A616" s="99" t="s">
        <v>294</v>
      </c>
      <c r="B616" s="53">
        <v>5113</v>
      </c>
      <c r="C616" s="13" t="s">
        <v>108</v>
      </c>
      <c r="D616" s="22">
        <v>3000</v>
      </c>
      <c r="E616" s="22">
        <v>3000</v>
      </c>
      <c r="F616" s="111">
        <f t="shared" si="17"/>
        <v>100</v>
      </c>
    </row>
    <row r="617" spans="1:6" ht="15" customHeight="1">
      <c r="A617" s="99" t="s">
        <v>308</v>
      </c>
      <c r="B617" s="53">
        <v>5161</v>
      </c>
      <c r="C617" s="13" t="s">
        <v>134</v>
      </c>
      <c r="D617" s="22">
        <v>1000</v>
      </c>
      <c r="E617" s="22">
        <v>1000</v>
      </c>
      <c r="F617" s="111">
        <f t="shared" si="17"/>
        <v>100</v>
      </c>
    </row>
    <row r="618" spans="1:6" ht="15" customHeight="1">
      <c r="A618" s="99" t="s">
        <v>346</v>
      </c>
      <c r="B618" s="53">
        <v>6319</v>
      </c>
      <c r="C618" s="13" t="s">
        <v>370</v>
      </c>
      <c r="D618" s="22">
        <v>16030</v>
      </c>
      <c r="E618" s="22">
        <v>35000</v>
      </c>
      <c r="F618" s="111">
        <f t="shared" si="17"/>
        <v>218.3406113537118</v>
      </c>
    </row>
    <row r="619" spans="1:6" ht="15" customHeight="1">
      <c r="A619" s="99" t="s">
        <v>373</v>
      </c>
      <c r="B619" s="53">
        <v>6319</v>
      </c>
      <c r="C619" s="13" t="s">
        <v>384</v>
      </c>
      <c r="D619" s="22">
        <v>257605</v>
      </c>
      <c r="E619" s="22"/>
      <c r="F619" s="111"/>
    </row>
    <row r="620" spans="1:6" ht="3.75" customHeight="1">
      <c r="A620" s="20"/>
      <c r="B620" s="53"/>
      <c r="C620" s="13"/>
      <c r="D620" s="9"/>
      <c r="E620" s="9"/>
      <c r="F620" s="110"/>
    </row>
    <row r="621" spans="1:6" ht="15" customHeight="1">
      <c r="A621" s="85"/>
      <c r="B621" s="86"/>
      <c r="C621" s="81" t="s">
        <v>79</v>
      </c>
      <c r="D621" s="82">
        <f>D590+D595+D602+D613+D614+D615+D616+D617+D618+D619</f>
        <v>1615835</v>
      </c>
      <c r="E621" s="82">
        <f>E590+E595+E602+E613+E614+E615+E616+E617+E618+E619</f>
        <v>1362400</v>
      </c>
      <c r="F621" s="120">
        <f>PRODUCT(E621/D621)*100</f>
        <v>84.31553964358984</v>
      </c>
    </row>
    <row r="622" spans="1:5" ht="3" customHeight="1">
      <c r="A622" s="18"/>
      <c r="B622" s="55"/>
      <c r="C622" s="10"/>
      <c r="D622" s="29"/>
      <c r="E622" s="29"/>
    </row>
    <row r="623" spans="1:255" s="127" customFormat="1" ht="15" customHeight="1">
      <c r="A623" s="165" t="s">
        <v>201</v>
      </c>
      <c r="B623" s="165"/>
      <c r="C623" s="165"/>
      <c r="D623" s="165"/>
      <c r="E623" s="165"/>
      <c r="F623" s="165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L623"/>
      <c r="FM623"/>
      <c r="FN623"/>
      <c r="FO623"/>
      <c r="FP623"/>
      <c r="FQ623"/>
      <c r="FR623"/>
      <c r="FS623"/>
      <c r="FT623"/>
      <c r="FU623"/>
      <c r="FV623"/>
      <c r="FW623"/>
      <c r="FX623"/>
      <c r="FY623"/>
      <c r="FZ623"/>
      <c r="GA623"/>
      <c r="GB623"/>
      <c r="GC623"/>
      <c r="GD623"/>
      <c r="GE623"/>
      <c r="GF623"/>
      <c r="GG623"/>
      <c r="GH623"/>
      <c r="GI623"/>
      <c r="GJ623"/>
      <c r="GK623"/>
      <c r="GL623"/>
      <c r="GM623"/>
      <c r="GN623"/>
      <c r="GO623"/>
      <c r="GP623"/>
      <c r="GQ623"/>
      <c r="GR623"/>
      <c r="GS623"/>
      <c r="GT623"/>
      <c r="GU623"/>
      <c r="GV623"/>
      <c r="GW623"/>
      <c r="GX623"/>
      <c r="GY623"/>
      <c r="GZ623"/>
      <c r="HA623"/>
      <c r="HB623"/>
      <c r="HC623"/>
      <c r="HD623"/>
      <c r="HE623"/>
      <c r="HF623"/>
      <c r="HG623"/>
      <c r="HH623"/>
      <c r="HI623"/>
      <c r="HJ623"/>
      <c r="HK623"/>
      <c r="HL623"/>
      <c r="HM623"/>
      <c r="HN623"/>
      <c r="HO623"/>
      <c r="HP623"/>
      <c r="HQ623"/>
      <c r="HR623"/>
      <c r="HS623"/>
      <c r="HT623"/>
      <c r="HU623"/>
      <c r="HV623"/>
      <c r="HW623"/>
      <c r="HX623"/>
      <c r="HY623"/>
      <c r="HZ623"/>
      <c r="IA623"/>
      <c r="IB623"/>
      <c r="IC623"/>
      <c r="ID623"/>
      <c r="IE623"/>
      <c r="IF623"/>
      <c r="IG623"/>
      <c r="IH623"/>
      <c r="II623"/>
      <c r="IJ623"/>
      <c r="IK623"/>
      <c r="IL623"/>
      <c r="IM623"/>
      <c r="IN623"/>
      <c r="IO623"/>
      <c r="IP623"/>
      <c r="IQ623"/>
      <c r="IR623"/>
      <c r="IS623"/>
      <c r="IT623"/>
      <c r="IU623"/>
    </row>
    <row r="624" spans="1:5" ht="3" customHeight="1">
      <c r="A624" s="18"/>
      <c r="B624" s="55"/>
      <c r="C624" s="10"/>
      <c r="D624" s="29"/>
      <c r="E624" s="29"/>
    </row>
    <row r="625" spans="1:8" s="1" customFormat="1" ht="15" customHeight="1">
      <c r="A625" s="14" t="s">
        <v>2</v>
      </c>
      <c r="B625" s="56">
        <v>4112</v>
      </c>
      <c r="C625" s="13" t="s">
        <v>129</v>
      </c>
      <c r="D625" s="9">
        <v>9000</v>
      </c>
      <c r="E625" s="9">
        <v>9000</v>
      </c>
      <c r="F625" s="111">
        <f>PRODUCT(E625/D625)*100</f>
        <v>100</v>
      </c>
      <c r="H625" s="1" t="s">
        <v>1</v>
      </c>
    </row>
    <row r="626" spans="1:6" ht="3.75" customHeight="1">
      <c r="A626" s="14"/>
      <c r="B626" s="55"/>
      <c r="C626" s="10"/>
      <c r="D626" s="7"/>
      <c r="E626" s="7"/>
      <c r="F626" s="110"/>
    </row>
    <row r="627" spans="1:6" s="1" customFormat="1" ht="15" customHeight="1">
      <c r="A627" s="14" t="s">
        <v>18</v>
      </c>
      <c r="B627" s="53">
        <v>412</v>
      </c>
      <c r="C627" s="13" t="s">
        <v>91</v>
      </c>
      <c r="D627" s="19">
        <f>D628+D629+D630+D631+D632+D633+D634</f>
        <v>72000</v>
      </c>
      <c r="E627" s="19">
        <f>E628+E629+E630+E631+E632+E633+E634</f>
        <v>74000</v>
      </c>
      <c r="F627" s="111">
        <f aca="true" t="shared" si="18" ref="F627:F634">PRODUCT(E627/D627)*100</f>
        <v>102.77777777777777</v>
      </c>
    </row>
    <row r="628" spans="1:6" s="1" customFormat="1" ht="15" customHeight="1">
      <c r="A628" s="18"/>
      <c r="B628" s="55">
        <v>4122</v>
      </c>
      <c r="C628" s="10" t="s">
        <v>98</v>
      </c>
      <c r="D628" s="7">
        <v>44000</v>
      </c>
      <c r="E628" s="7">
        <v>48000</v>
      </c>
      <c r="F628" s="110">
        <f t="shared" si="18"/>
        <v>109.09090909090908</v>
      </c>
    </row>
    <row r="629" spans="1:6" s="1" customFormat="1" ht="15" customHeight="1">
      <c r="A629" s="18"/>
      <c r="B629" s="55">
        <v>4123</v>
      </c>
      <c r="C629" s="10" t="s">
        <v>99</v>
      </c>
      <c r="D629" s="7">
        <v>6000</v>
      </c>
      <c r="E629" s="7">
        <v>4000</v>
      </c>
      <c r="F629" s="110">
        <f t="shared" si="18"/>
        <v>66.66666666666666</v>
      </c>
    </row>
    <row r="630" spans="1:6" s="1" customFormat="1" ht="15.75" customHeight="1">
      <c r="A630" s="18" t="s">
        <v>1</v>
      </c>
      <c r="B630" s="55">
        <v>4124</v>
      </c>
      <c r="C630" s="10" t="s">
        <v>105</v>
      </c>
      <c r="D630" s="7">
        <v>4000</v>
      </c>
      <c r="E630" s="7">
        <v>4000</v>
      </c>
      <c r="F630" s="110">
        <f t="shared" si="18"/>
        <v>100</v>
      </c>
    </row>
    <row r="631" spans="1:6" s="1" customFormat="1" ht="15" customHeight="1">
      <c r="A631" s="18"/>
      <c r="B631" s="55">
        <v>4125</v>
      </c>
      <c r="C631" s="18" t="s">
        <v>100</v>
      </c>
      <c r="D631" s="7">
        <v>5000</v>
      </c>
      <c r="E631" s="7">
        <v>5000</v>
      </c>
      <c r="F631" s="110">
        <f t="shared" si="18"/>
        <v>100</v>
      </c>
    </row>
    <row r="632" spans="1:8" s="1" customFormat="1" ht="15" customHeight="1">
      <c r="A632" s="18"/>
      <c r="B632" s="55">
        <v>4126</v>
      </c>
      <c r="C632" s="10" t="s">
        <v>101</v>
      </c>
      <c r="D632" s="7">
        <v>3000</v>
      </c>
      <c r="E632" s="7">
        <v>2000</v>
      </c>
      <c r="F632" s="110">
        <f t="shared" si="18"/>
        <v>66.66666666666666</v>
      </c>
      <c r="H632" s="1" t="s">
        <v>1</v>
      </c>
    </row>
    <row r="633" spans="1:6" s="1" customFormat="1" ht="15" customHeight="1">
      <c r="A633" s="18"/>
      <c r="B633" s="55">
        <v>4127</v>
      </c>
      <c r="C633" s="10" t="s">
        <v>102</v>
      </c>
      <c r="D633" s="7">
        <v>5000</v>
      </c>
      <c r="E633" s="7">
        <v>6000</v>
      </c>
      <c r="F633" s="110">
        <f t="shared" si="18"/>
        <v>120</v>
      </c>
    </row>
    <row r="634" spans="1:6" s="1" customFormat="1" ht="15" customHeight="1">
      <c r="A634" s="18"/>
      <c r="B634" s="55">
        <v>4129</v>
      </c>
      <c r="C634" s="10" t="s">
        <v>103</v>
      </c>
      <c r="D634" s="7">
        <v>5000</v>
      </c>
      <c r="E634" s="7">
        <v>5000</v>
      </c>
      <c r="F634" s="110">
        <f t="shared" si="18"/>
        <v>100</v>
      </c>
    </row>
    <row r="635" spans="1:5" ht="3" customHeight="1">
      <c r="A635" s="18"/>
      <c r="B635" s="55"/>
      <c r="C635" s="10"/>
      <c r="D635" s="29"/>
      <c r="E635" s="29"/>
    </row>
    <row r="636" spans="1:6" s="1" customFormat="1" ht="15" customHeight="1">
      <c r="A636" s="14" t="s">
        <v>40</v>
      </c>
      <c r="B636" s="53">
        <v>5113</v>
      </c>
      <c r="C636" s="13" t="s">
        <v>108</v>
      </c>
      <c r="D636" s="9">
        <v>5000</v>
      </c>
      <c r="E636" s="9">
        <v>5000</v>
      </c>
      <c r="F636" s="111">
        <f>PRODUCT(E636/D636)*100</f>
        <v>100</v>
      </c>
    </row>
    <row r="637" spans="1:6" s="1" customFormat="1" ht="15" customHeight="1">
      <c r="A637" s="14" t="s">
        <v>41</v>
      </c>
      <c r="B637" s="53">
        <v>5161</v>
      </c>
      <c r="C637" s="13" t="s">
        <v>139</v>
      </c>
      <c r="D637" s="9">
        <v>4000</v>
      </c>
      <c r="E637" s="9">
        <v>2000</v>
      </c>
      <c r="F637" s="111">
        <f>PRODUCT(E637/D637)*100</f>
        <v>50</v>
      </c>
    </row>
    <row r="638" spans="1:6" s="1" customFormat="1" ht="15" customHeight="1">
      <c r="A638" s="99" t="s">
        <v>42</v>
      </c>
      <c r="B638" s="53">
        <v>6319</v>
      </c>
      <c r="C638" s="13" t="s">
        <v>384</v>
      </c>
      <c r="D638" s="9">
        <v>21950</v>
      </c>
      <c r="E638" s="9"/>
      <c r="F638" s="111"/>
    </row>
    <row r="639" spans="1:6" s="1" customFormat="1" ht="3.75" customHeight="1">
      <c r="A639" s="14"/>
      <c r="B639" s="55"/>
      <c r="C639" s="10"/>
      <c r="D639" s="7"/>
      <c r="E639" s="7"/>
      <c r="F639" s="116"/>
    </row>
    <row r="640" spans="1:6" s="1" customFormat="1" ht="15" customHeight="1">
      <c r="A640" s="79"/>
      <c r="B640" s="80"/>
      <c r="C640" s="81" t="s">
        <v>82</v>
      </c>
      <c r="D640" s="82">
        <f>D625+D627+D636+D637+D638</f>
        <v>111950</v>
      </c>
      <c r="E640" s="82">
        <f>E625+E627+E636+E637+E638</f>
        <v>90000</v>
      </c>
      <c r="F640" s="124">
        <f>PRODUCT(E640/D640)*100</f>
        <v>80.393032603841</v>
      </c>
    </row>
    <row r="641" spans="1:5" ht="3" customHeight="1">
      <c r="A641" s="18"/>
      <c r="B641" s="55"/>
      <c r="C641" s="10"/>
      <c r="D641" s="29"/>
      <c r="E641" s="29"/>
    </row>
    <row r="642" spans="1:6" ht="15" customHeight="1">
      <c r="A642" s="13" t="s">
        <v>80</v>
      </c>
      <c r="D642" s="7"/>
      <c r="E642" s="7"/>
      <c r="F642" s="110"/>
    </row>
    <row r="643" spans="1:6" ht="3" customHeight="1">
      <c r="A643" s="18"/>
      <c r="B643" s="55"/>
      <c r="C643" s="10"/>
      <c r="D643" s="7">
        <v>7200</v>
      </c>
      <c r="E643" s="7">
        <v>7200</v>
      </c>
      <c r="F643" s="110"/>
    </row>
    <row r="644" spans="1:6" ht="15" customHeight="1">
      <c r="A644" s="14" t="s">
        <v>2</v>
      </c>
      <c r="B644" s="56">
        <v>4112</v>
      </c>
      <c r="C644" s="13" t="s">
        <v>129</v>
      </c>
      <c r="D644" s="9">
        <v>900</v>
      </c>
      <c r="E644" s="9">
        <v>900</v>
      </c>
      <c r="F644" s="111">
        <f>PRODUCT(E644/D644)*100</f>
        <v>100</v>
      </c>
    </row>
    <row r="645" spans="1:6" ht="4.5" customHeight="1">
      <c r="A645" s="13"/>
      <c r="D645" s="103"/>
      <c r="E645" s="103"/>
      <c r="F645" s="110"/>
    </row>
    <row r="646" spans="1:6" ht="15" customHeight="1">
      <c r="A646" s="14" t="s">
        <v>18</v>
      </c>
      <c r="B646" s="53">
        <v>412</v>
      </c>
      <c r="C646" s="13" t="s">
        <v>91</v>
      </c>
      <c r="D646" s="19">
        <f>D647+D648+D649+D650+D651+D652+D653</f>
        <v>20700</v>
      </c>
      <c r="E646" s="19">
        <f>E647+E648+E649+E650+E651+E652+E653</f>
        <v>18700</v>
      </c>
      <c r="F646" s="111">
        <f aca="true" t="shared" si="19" ref="F646:F653">PRODUCT(E646/D646)*100</f>
        <v>90.33816425120773</v>
      </c>
    </row>
    <row r="647" spans="2:6" ht="15" customHeight="1">
      <c r="B647" s="55">
        <v>4122</v>
      </c>
      <c r="C647" s="10" t="s">
        <v>98</v>
      </c>
      <c r="D647" s="7">
        <v>7200</v>
      </c>
      <c r="E647" s="7">
        <v>7200</v>
      </c>
      <c r="F647" s="110">
        <f t="shared" si="19"/>
        <v>100</v>
      </c>
    </row>
    <row r="648" spans="2:6" ht="15" customHeight="1">
      <c r="B648" s="55">
        <v>4123</v>
      </c>
      <c r="C648" s="10" t="s">
        <v>99</v>
      </c>
      <c r="D648" s="7">
        <v>2500</v>
      </c>
      <c r="E648" s="7">
        <v>2500</v>
      </c>
      <c r="F648" s="110">
        <f t="shared" si="19"/>
        <v>100</v>
      </c>
    </row>
    <row r="649" spans="2:6" ht="15" customHeight="1">
      <c r="B649" s="55">
        <v>4124</v>
      </c>
      <c r="C649" s="10" t="s">
        <v>105</v>
      </c>
      <c r="D649" s="7">
        <v>1000</v>
      </c>
      <c r="E649" s="7">
        <v>1000</v>
      </c>
      <c r="F649" s="110">
        <f t="shared" si="19"/>
        <v>100</v>
      </c>
    </row>
    <row r="650" spans="2:6" ht="15" customHeight="1">
      <c r="B650" s="55">
        <v>4125</v>
      </c>
      <c r="C650" s="18" t="s">
        <v>100</v>
      </c>
      <c r="D650" s="7">
        <v>500</v>
      </c>
      <c r="E650" s="7">
        <v>500</v>
      </c>
      <c r="F650" s="110">
        <f t="shared" si="19"/>
        <v>100</v>
      </c>
    </row>
    <row r="651" spans="2:7" ht="15" customHeight="1">
      <c r="B651" s="55">
        <v>4126</v>
      </c>
      <c r="C651" s="10" t="s">
        <v>101</v>
      </c>
      <c r="D651" s="7">
        <v>1500</v>
      </c>
      <c r="E651" s="7">
        <v>1500</v>
      </c>
      <c r="F651" s="110">
        <f t="shared" si="19"/>
        <v>100</v>
      </c>
      <c r="G651" t="s">
        <v>1</v>
      </c>
    </row>
    <row r="652" spans="2:6" ht="15" customHeight="1">
      <c r="B652" s="55">
        <v>4127</v>
      </c>
      <c r="C652" s="10" t="s">
        <v>102</v>
      </c>
      <c r="D652" s="7">
        <v>2000</v>
      </c>
      <c r="E652" s="7">
        <v>2000</v>
      </c>
      <c r="F652" s="110">
        <f t="shared" si="19"/>
        <v>100</v>
      </c>
    </row>
    <row r="653" spans="2:8" ht="15.75" customHeight="1">
      <c r="B653" s="55">
        <v>4129</v>
      </c>
      <c r="C653" s="10" t="s">
        <v>103</v>
      </c>
      <c r="D653" s="7">
        <v>6000</v>
      </c>
      <c r="E653" s="7">
        <v>4000</v>
      </c>
      <c r="F653" s="110">
        <f t="shared" si="19"/>
        <v>66.66666666666666</v>
      </c>
      <c r="H653" t="s">
        <v>1</v>
      </c>
    </row>
    <row r="654" spans="1:5" ht="3" customHeight="1">
      <c r="A654" s="18"/>
      <c r="B654" s="55"/>
      <c r="C654" s="10"/>
      <c r="D654" s="29"/>
      <c r="E654" s="29"/>
    </row>
    <row r="655" spans="1:6" ht="15" customHeight="1">
      <c r="A655" s="13" t="s">
        <v>40</v>
      </c>
      <c r="B655" s="53">
        <v>4152</v>
      </c>
      <c r="C655" s="13" t="s">
        <v>140</v>
      </c>
      <c r="D655" s="9">
        <v>400</v>
      </c>
      <c r="E655" s="9">
        <v>400</v>
      </c>
      <c r="F655" s="111">
        <f>PRODUCT(E655/D655)*100</f>
        <v>100</v>
      </c>
    </row>
    <row r="656" spans="1:6" ht="15" customHeight="1">
      <c r="A656" s="13" t="s">
        <v>41</v>
      </c>
      <c r="B656" s="53">
        <v>5113</v>
      </c>
      <c r="C656" s="13" t="s">
        <v>108</v>
      </c>
      <c r="D656" s="9">
        <v>10000</v>
      </c>
      <c r="E656" s="9">
        <v>5000</v>
      </c>
      <c r="F656" s="111">
        <f>PRODUCT(E656/D656)*100</f>
        <v>50</v>
      </c>
    </row>
    <row r="657" spans="1:5" ht="3" customHeight="1">
      <c r="A657" s="18"/>
      <c r="B657" s="55"/>
      <c r="C657" s="10"/>
      <c r="D657" s="29"/>
      <c r="E657" s="29"/>
    </row>
    <row r="658" spans="1:6" ht="15" customHeight="1">
      <c r="A658" s="79"/>
      <c r="B658" s="80"/>
      <c r="C658" s="81" t="s">
        <v>81</v>
      </c>
      <c r="D658" s="82">
        <f>D644+D646+D655+D656</f>
        <v>32000</v>
      </c>
      <c r="E658" s="82">
        <f>E644+E646+E655+E656</f>
        <v>25000</v>
      </c>
      <c r="F658" s="124">
        <f>PRODUCT(E658/D658)*100</f>
        <v>78.125</v>
      </c>
    </row>
    <row r="659" spans="1:6" ht="6.75" customHeight="1">
      <c r="A659" s="23"/>
      <c r="B659" s="57"/>
      <c r="C659" s="24"/>
      <c r="D659" s="109"/>
      <c r="E659" s="109"/>
      <c r="F659" s="110"/>
    </row>
    <row r="660" spans="1:6" ht="15" customHeight="1">
      <c r="A660" s="79"/>
      <c r="B660" s="80"/>
      <c r="C660" s="87" t="s">
        <v>83</v>
      </c>
      <c r="D660" s="114">
        <f>D360+D367+D382+D467+D484+D504+D538+D558+D586+D621+D640+D658</f>
        <v>20203000</v>
      </c>
      <c r="E660" s="114">
        <f>E360+E367+E382+E467+E484+E504+E538+E558+E586+E621+E640+E658</f>
        <v>9905000</v>
      </c>
      <c r="F660" s="124">
        <f>PRODUCT(E660/D660)*100</f>
        <v>49.02737217244963</v>
      </c>
    </row>
    <row r="661" spans="2:5" ht="15.75" customHeight="1">
      <c r="B661" s="55"/>
      <c r="C661" s="10"/>
      <c r="D661" s="29"/>
      <c r="E661" s="29"/>
    </row>
    <row r="662" spans="2:5" ht="15.75" customHeight="1">
      <c r="B662" s="55"/>
      <c r="C662" s="10"/>
      <c r="D662" s="29"/>
      <c r="E662" s="29"/>
    </row>
    <row r="663" spans="2:5" ht="15.75" customHeight="1">
      <c r="B663" s="55"/>
      <c r="C663" s="10"/>
      <c r="D663" s="29"/>
      <c r="E663" s="29"/>
    </row>
    <row r="664" spans="2:5" ht="15.75" customHeight="1">
      <c r="B664" s="55"/>
      <c r="C664" s="10"/>
      <c r="D664" s="29"/>
      <c r="E664" s="29"/>
    </row>
    <row r="665" spans="2:5" ht="15.75" customHeight="1">
      <c r="B665" s="55"/>
      <c r="C665" s="10"/>
      <c r="D665" s="29"/>
      <c r="E665" s="29"/>
    </row>
    <row r="666" spans="2:5" ht="15.75" customHeight="1">
      <c r="B666" s="55"/>
      <c r="C666" s="10"/>
      <c r="D666" s="29"/>
      <c r="E666" s="29"/>
    </row>
    <row r="667" s="171" customFormat="1" ht="15" customHeight="1">
      <c r="A667" s="171" t="s">
        <v>277</v>
      </c>
    </row>
    <row r="668" spans="1:5" s="37" customFormat="1" ht="10.5" customHeight="1">
      <c r="A668" s="38"/>
      <c r="B668" s="58"/>
      <c r="C668" s="31"/>
      <c r="D668" s="145"/>
      <c r="E668" s="145"/>
    </row>
    <row r="669" spans="1:6" ht="15" customHeight="1">
      <c r="A669" s="40"/>
      <c r="B669" s="46" t="s">
        <v>406</v>
      </c>
      <c r="C669" s="166" t="s">
        <v>0</v>
      </c>
      <c r="D669" s="41" t="s">
        <v>349</v>
      </c>
      <c r="E669" s="41" t="s">
        <v>408</v>
      </c>
      <c r="F669" s="46" t="s">
        <v>262</v>
      </c>
    </row>
    <row r="670" spans="1:6" ht="15" customHeight="1">
      <c r="A670" s="42"/>
      <c r="B670" s="47" t="s">
        <v>253</v>
      </c>
      <c r="C670" s="167"/>
      <c r="D670" s="43" t="s">
        <v>296</v>
      </c>
      <c r="E670" s="43" t="s">
        <v>407</v>
      </c>
      <c r="F670" s="101" t="s">
        <v>419</v>
      </c>
    </row>
    <row r="671" spans="1:6" ht="15" customHeight="1">
      <c r="A671" s="44"/>
      <c r="B671" s="48">
        <v>1</v>
      </c>
      <c r="C671" s="39">
        <v>2</v>
      </c>
      <c r="D671" s="48">
        <v>3</v>
      </c>
      <c r="E671" s="48">
        <v>4</v>
      </c>
      <c r="F671" s="48">
        <v>5</v>
      </c>
    </row>
    <row r="672" spans="2:6" ht="15.75" customHeight="1">
      <c r="B672" s="55"/>
      <c r="C672" s="10"/>
      <c r="D672" s="9"/>
      <c r="E672" s="9"/>
      <c r="F672" s="121"/>
    </row>
    <row r="673" spans="1:6" ht="15.75" customHeight="1">
      <c r="A673" s="174" t="s">
        <v>174</v>
      </c>
      <c r="B673" s="174"/>
      <c r="C673" s="10" t="s">
        <v>175</v>
      </c>
      <c r="D673" s="7">
        <v>3447005</v>
      </c>
      <c r="E673" s="7">
        <v>3218033</v>
      </c>
      <c r="F673" s="121">
        <f aca="true" t="shared" si="20" ref="F673:F683">PRODUCT(E673/D673)*100</f>
        <v>93.3573638564493</v>
      </c>
    </row>
    <row r="674" spans="1:6" ht="15.75" customHeight="1">
      <c r="A674" s="174" t="s">
        <v>176</v>
      </c>
      <c r="B674" s="174"/>
      <c r="C674" s="10" t="s">
        <v>177</v>
      </c>
      <c r="D674" s="7"/>
      <c r="E674" s="7"/>
      <c r="F674" s="121"/>
    </row>
    <row r="675" spans="1:6" ht="15.75" customHeight="1">
      <c r="A675" s="174" t="s">
        <v>178</v>
      </c>
      <c r="B675" s="174"/>
      <c r="C675" s="10" t="s">
        <v>179</v>
      </c>
      <c r="D675" s="7">
        <v>42000</v>
      </c>
      <c r="E675" s="7">
        <v>42000</v>
      </c>
      <c r="F675" s="121">
        <f t="shared" si="20"/>
        <v>100</v>
      </c>
    </row>
    <row r="676" spans="1:7" ht="15.75" customHeight="1">
      <c r="A676" s="174" t="s">
        <v>180</v>
      </c>
      <c r="B676" s="174"/>
      <c r="C676" s="10" t="s">
        <v>186</v>
      </c>
      <c r="D676" s="7">
        <v>143988</v>
      </c>
      <c r="E676" s="7">
        <v>216000</v>
      </c>
      <c r="F676" s="121">
        <f t="shared" si="20"/>
        <v>150.01250104175347</v>
      </c>
      <c r="G676" t="s">
        <v>1</v>
      </c>
    </row>
    <row r="677" spans="1:6" ht="15.75" customHeight="1">
      <c r="A677" s="174" t="s">
        <v>181</v>
      </c>
      <c r="B677" s="174"/>
      <c r="C677" s="10" t="s">
        <v>187</v>
      </c>
      <c r="D677" s="7"/>
      <c r="E677" s="7"/>
      <c r="F677" s="121"/>
    </row>
    <row r="678" spans="1:6" ht="15.75" customHeight="1">
      <c r="A678" s="174" t="s">
        <v>182</v>
      </c>
      <c r="B678" s="174"/>
      <c r="C678" s="10" t="s">
        <v>188</v>
      </c>
      <c r="D678" s="7">
        <v>1960692</v>
      </c>
      <c r="E678" s="7">
        <v>1971500</v>
      </c>
      <c r="F678" s="121">
        <f t="shared" si="20"/>
        <v>100.55123395209446</v>
      </c>
    </row>
    <row r="679" spans="1:6" ht="15.75" customHeight="1">
      <c r="A679" s="174" t="s">
        <v>183</v>
      </c>
      <c r="B679" s="174"/>
      <c r="C679" s="10" t="s">
        <v>189</v>
      </c>
      <c r="D679" s="7">
        <v>49020</v>
      </c>
      <c r="E679" s="7">
        <v>65000</v>
      </c>
      <c r="F679" s="121">
        <f t="shared" si="20"/>
        <v>132.59893920848634</v>
      </c>
    </row>
    <row r="680" spans="1:6" ht="15.75" customHeight="1">
      <c r="A680" s="174" t="s">
        <v>184</v>
      </c>
      <c r="B680" s="174"/>
      <c r="C680" s="10" t="s">
        <v>190</v>
      </c>
      <c r="D680" s="7">
        <v>793300</v>
      </c>
      <c r="E680" s="7">
        <v>688000</v>
      </c>
      <c r="F680" s="121">
        <f t="shared" si="20"/>
        <v>86.72633303920333</v>
      </c>
    </row>
    <row r="681" spans="1:6" ht="15.75" customHeight="1">
      <c r="A681" s="174" t="s">
        <v>185</v>
      </c>
      <c r="B681" s="174"/>
      <c r="C681" s="10" t="s">
        <v>191</v>
      </c>
      <c r="D681" s="7">
        <v>509750</v>
      </c>
      <c r="E681" s="7">
        <v>472000</v>
      </c>
      <c r="F681" s="121">
        <f t="shared" si="20"/>
        <v>92.59440902403139</v>
      </c>
    </row>
    <row r="682" spans="1:6" s="36" customFormat="1" ht="15.75" customHeight="1">
      <c r="A682" s="175" t="s">
        <v>193</v>
      </c>
      <c r="B682" s="175"/>
      <c r="C682" s="26" t="s">
        <v>192</v>
      </c>
      <c r="D682" s="35">
        <v>1620900</v>
      </c>
      <c r="E682" s="35">
        <v>1632400</v>
      </c>
      <c r="F682" s="121">
        <f t="shared" si="20"/>
        <v>100.70948238632857</v>
      </c>
    </row>
    <row r="683" spans="1:6" s="36" customFormat="1" ht="15.75" customHeight="1">
      <c r="A683" s="175" t="s">
        <v>259</v>
      </c>
      <c r="B683" s="175"/>
      <c r="C683" s="26" t="s">
        <v>260</v>
      </c>
      <c r="D683" s="154">
        <v>11406345</v>
      </c>
      <c r="E683" s="154">
        <v>1370067</v>
      </c>
      <c r="F683" s="121">
        <f t="shared" si="20"/>
        <v>12.011446260831143</v>
      </c>
    </row>
    <row r="684" spans="1:6" ht="15.75" customHeight="1">
      <c r="A684" s="88"/>
      <c r="B684" s="89"/>
      <c r="C684" s="90" t="s">
        <v>283</v>
      </c>
      <c r="D684" s="155">
        <f>D673+D674+D675+D676+D678+D679+D680+D681+D682+D683</f>
        <v>19973000</v>
      </c>
      <c r="E684" s="161">
        <f>E673+E674+E675+E676+E678+E679+E680+E681+E682+E683</f>
        <v>9675000</v>
      </c>
      <c r="F684" s="158">
        <f>PRODUCT(E684/D684)*100</f>
        <v>48.44039453261904</v>
      </c>
    </row>
    <row r="685" spans="1:6" s="36" customFormat="1" ht="15.75" customHeight="1">
      <c r="A685" s="34"/>
      <c r="B685" s="59"/>
      <c r="C685" s="26" t="s">
        <v>282</v>
      </c>
      <c r="D685" s="35">
        <v>230000</v>
      </c>
      <c r="E685" s="35">
        <v>230000</v>
      </c>
      <c r="F685" s="128">
        <f>PRODUCT(E685/D685)*100</f>
        <v>100</v>
      </c>
    </row>
    <row r="686" spans="1:6" ht="15.75">
      <c r="A686" s="88"/>
      <c r="B686" s="89"/>
      <c r="C686" s="90" t="s">
        <v>284</v>
      </c>
      <c r="D686" s="162">
        <f>D684+D685</f>
        <v>20203000</v>
      </c>
      <c r="E686" s="160">
        <f>E684+E685</f>
        <v>9905000</v>
      </c>
      <c r="F686" s="159">
        <f>PRODUCT(E686/D686)*100</f>
        <v>49.02737217244963</v>
      </c>
    </row>
    <row r="687" spans="3:8" ht="15.75">
      <c r="C687" s="2" t="s">
        <v>1</v>
      </c>
      <c r="H687" t="s">
        <v>1</v>
      </c>
    </row>
    <row r="691" spans="1:6" s="163" customFormat="1" ht="15" customHeight="1">
      <c r="A691" s="164" t="s">
        <v>277</v>
      </c>
      <c r="B691" s="164"/>
      <c r="C691" s="164"/>
      <c r="D691" s="164"/>
      <c r="E691" s="164"/>
      <c r="F691" s="164"/>
    </row>
    <row r="692" spans="1:6" s="37" customFormat="1" ht="10.5" customHeight="1">
      <c r="A692" s="38"/>
      <c r="B692" s="58"/>
      <c r="C692" s="31"/>
      <c r="D692" s="145"/>
      <c r="E692" s="145"/>
      <c r="F692" s="157"/>
    </row>
    <row r="693" spans="1:6" ht="15" customHeight="1">
      <c r="A693" s="40"/>
      <c r="B693" s="46" t="s">
        <v>406</v>
      </c>
      <c r="C693" s="166" t="s">
        <v>0</v>
      </c>
      <c r="D693" s="41" t="s">
        <v>349</v>
      </c>
      <c r="E693" s="41" t="s">
        <v>408</v>
      </c>
      <c r="F693" s="46" t="s">
        <v>262</v>
      </c>
    </row>
    <row r="694" spans="1:6" ht="15" customHeight="1">
      <c r="A694" s="42"/>
      <c r="B694" s="47" t="s">
        <v>253</v>
      </c>
      <c r="C694" s="167"/>
      <c r="D694" s="43" t="s">
        <v>296</v>
      </c>
      <c r="E694" s="43" t="s">
        <v>407</v>
      </c>
      <c r="F694" s="101" t="s">
        <v>419</v>
      </c>
    </row>
    <row r="695" spans="1:6" ht="15" customHeight="1">
      <c r="A695" s="44"/>
      <c r="B695" s="48">
        <v>1</v>
      </c>
      <c r="C695" s="39">
        <v>2</v>
      </c>
      <c r="D695" s="48">
        <v>3</v>
      </c>
      <c r="E695" s="48">
        <v>4</v>
      </c>
      <c r="F695" s="48">
        <v>5</v>
      </c>
    </row>
    <row r="696" spans="2:6" ht="15.75" customHeight="1">
      <c r="B696" s="55"/>
      <c r="C696" s="10"/>
      <c r="D696" s="9" t="s">
        <v>1</v>
      </c>
      <c r="E696" s="9"/>
      <c r="F696" s="121"/>
    </row>
    <row r="697" spans="1:6" ht="15.75" customHeight="1">
      <c r="A697" s="174" t="s">
        <v>402</v>
      </c>
      <c r="B697" s="174"/>
      <c r="C697" s="10" t="s">
        <v>403</v>
      </c>
      <c r="D697" s="92">
        <v>5407697</v>
      </c>
      <c r="E697" s="92">
        <v>5189533</v>
      </c>
      <c r="F697" s="121">
        <f>PRODUCT(E697/D697)*100</f>
        <v>95.96567633134771</v>
      </c>
    </row>
    <row r="698" spans="1:6" ht="15.75" customHeight="1">
      <c r="A698" s="174" t="s">
        <v>404</v>
      </c>
      <c r="B698" s="174"/>
      <c r="C698" s="10" t="s">
        <v>405</v>
      </c>
      <c r="D698" s="92">
        <v>3158958</v>
      </c>
      <c r="E698" s="92">
        <v>3115400</v>
      </c>
      <c r="F698" s="121">
        <f>PRODUCT(E698/D698)*100</f>
        <v>98.62112759967052</v>
      </c>
    </row>
    <row r="699" spans="1:6" ht="15.75">
      <c r="A699" s="88"/>
      <c r="B699" s="89"/>
      <c r="C699" s="90" t="s">
        <v>284</v>
      </c>
      <c r="D699" s="129">
        <f>D697+D698</f>
        <v>8566655</v>
      </c>
      <c r="E699" s="129">
        <f>E697+E698</f>
        <v>8304933</v>
      </c>
      <c r="F699" s="159">
        <f>PRODUCT(E698/D698)*100</f>
        <v>98.62112759967052</v>
      </c>
    </row>
  </sheetData>
  <sheetProtection/>
  <mergeCells count="50">
    <mergeCell ref="C406:C407"/>
    <mergeCell ref="C693:C694"/>
    <mergeCell ref="A697:B697"/>
    <mergeCell ref="A674:B674"/>
    <mergeCell ref="A675:B675"/>
    <mergeCell ref="A676:B676"/>
    <mergeCell ref="C606:C607"/>
    <mergeCell ref="A623:F623"/>
    <mergeCell ref="A667:IV667"/>
    <mergeCell ref="A698:B698"/>
    <mergeCell ref="A486:F486"/>
    <mergeCell ref="A681:B681"/>
    <mergeCell ref="A682:B682"/>
    <mergeCell ref="A683:B683"/>
    <mergeCell ref="A677:B677"/>
    <mergeCell ref="A678:B678"/>
    <mergeCell ref="A679:B679"/>
    <mergeCell ref="A680:B680"/>
    <mergeCell ref="A673:B673"/>
    <mergeCell ref="C669:C670"/>
    <mergeCell ref="A506:D506"/>
    <mergeCell ref="A544:D544"/>
    <mergeCell ref="A560:D560"/>
    <mergeCell ref="C539:C540"/>
    <mergeCell ref="C167:C168"/>
    <mergeCell ref="A1:IV1"/>
    <mergeCell ref="B114:C114"/>
    <mergeCell ref="C110:C111"/>
    <mergeCell ref="C52:C53"/>
    <mergeCell ref="C3:C4"/>
    <mergeCell ref="C287:C288"/>
    <mergeCell ref="B229:C229"/>
    <mergeCell ref="B205:C205"/>
    <mergeCell ref="A344:IV344"/>
    <mergeCell ref="A286:IV286"/>
    <mergeCell ref="A223:F223"/>
    <mergeCell ref="C225:C226"/>
    <mergeCell ref="B270:C270"/>
    <mergeCell ref="A285:E285"/>
    <mergeCell ref="A343:IV343"/>
    <mergeCell ref="A384:F384"/>
    <mergeCell ref="C469:C470"/>
    <mergeCell ref="A473:F473"/>
    <mergeCell ref="A108:F108"/>
    <mergeCell ref="A362:C362"/>
    <mergeCell ref="A349:C349"/>
    <mergeCell ref="A361:C361"/>
    <mergeCell ref="B291:C291"/>
    <mergeCell ref="A369:D369"/>
    <mergeCell ref="C345:C346"/>
  </mergeCells>
  <printOptions/>
  <pageMargins left="0.3937007874015748" right="0.3937007874015748" top="0.5905511811023623" bottom="0.5905511811023623" header="0.1968503937007874" footer="0.5905511811023623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3" sqref="A3"/>
    </sheetView>
  </sheetViews>
  <sheetFormatPr defaultColWidth="9.140625" defaultRowHeight="15"/>
  <cols>
    <col min="1" max="1" width="6.8515625" style="2" customWidth="1"/>
    <col min="2" max="2" width="7.421875" style="2" customWidth="1"/>
    <col min="3" max="3" width="51.7109375" style="2" customWidth="1"/>
    <col min="4" max="4" width="12.7109375" style="2" customWidth="1"/>
    <col min="5" max="5" width="17.140625" style="2" customWidth="1"/>
    <col min="6" max="6" width="14.28125" style="2" customWidth="1"/>
    <col min="7" max="8" width="10.140625" style="2" bestFit="1" customWidth="1"/>
  </cols>
  <sheetData>
    <row r="1" ht="15" customHeight="1"/>
  </sheetData>
  <sheetProtection/>
  <printOptions/>
  <pageMargins left="0.7086614173228347" right="0.7086614173228347" top="0.7480314960629921" bottom="0.7480314960629921" header="0.31496062992125984" footer="0.31496062992125984"/>
  <pageSetup firstPageNumber="6" useFirstPageNumber="1"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2" sqref="H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2017-11-20T09:50:37Z</cp:lastPrinted>
  <dcterms:created xsi:type="dcterms:W3CDTF">2006-09-16T00:00:00Z</dcterms:created>
  <dcterms:modified xsi:type="dcterms:W3CDTF">2017-12-01T10:59:02Z</dcterms:modified>
  <cp:category/>
  <cp:version/>
  <cp:contentType/>
  <cp:contentStatus/>
</cp:coreProperties>
</file>